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iolab\Desktop\"/>
    </mc:Choice>
  </mc:AlternateContent>
  <bookViews>
    <workbookView xWindow="0" yWindow="0" windowWidth="28800" windowHeight="12300" activeTab="1"/>
  </bookViews>
  <sheets>
    <sheet name="TempDep C-lim" sheetId="1" r:id="rId1"/>
    <sheet name="Efficiency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2" l="1"/>
  <c r="F7" i="2" s="1"/>
  <c r="E3" i="2"/>
  <c r="F3" i="2" s="1"/>
  <c r="T7" i="1" l="1"/>
  <c r="T8" i="1"/>
  <c r="T9" i="1"/>
  <c r="T6" i="1"/>
  <c r="R9" i="1" l="1"/>
  <c r="R8" i="1"/>
  <c r="R7" i="1"/>
  <c r="Q9" i="1"/>
  <c r="Q8" i="1"/>
  <c r="Q7" i="1"/>
  <c r="P9" i="1"/>
  <c r="P8" i="1"/>
  <c r="P7" i="1"/>
  <c r="R6" i="1"/>
  <c r="Q6" i="1"/>
  <c r="P6" i="1"/>
  <c r="R3" i="1"/>
  <c r="Q3" i="1"/>
  <c r="P3" i="1"/>
  <c r="I2" i="1"/>
  <c r="I3" i="1"/>
  <c r="M2" i="1" l="1"/>
  <c r="M3" i="1"/>
  <c r="K8" i="1"/>
  <c r="K6" i="1"/>
  <c r="M7" i="1"/>
  <c r="M8" i="1"/>
  <c r="M9" i="1"/>
  <c r="M6" i="1"/>
  <c r="K7" i="1"/>
  <c r="K9" i="1"/>
  <c r="L3" i="1"/>
  <c r="C2" i="1"/>
  <c r="E2" i="1" s="1"/>
  <c r="D2" i="1"/>
  <c r="C3" i="1"/>
  <c r="E3" i="1" s="1"/>
  <c r="D3" i="1"/>
  <c r="N7" i="1" l="1"/>
  <c r="O7" i="1" s="1"/>
  <c r="N9" i="1"/>
  <c r="O9" i="1" s="1"/>
  <c r="N8" i="1"/>
  <c r="O8" i="1" s="1"/>
  <c r="N6" i="1"/>
  <c r="O6" i="1" s="1"/>
  <c r="N3" i="1"/>
  <c r="K2" i="1"/>
  <c r="J2" i="1"/>
  <c r="S9" i="1" l="1"/>
  <c r="U9" i="1"/>
  <c r="U8" i="1"/>
  <c r="S8" i="1"/>
  <c r="U7" i="1"/>
  <c r="S7" i="1"/>
  <c r="U6" i="1"/>
  <c r="S6" i="1"/>
  <c r="L2" i="1"/>
  <c r="N2" i="1" s="1"/>
</calcChain>
</file>

<file path=xl/sharedStrings.xml><?xml version="1.0" encoding="utf-8"?>
<sst xmlns="http://schemas.openxmlformats.org/spreadsheetml/2006/main" count="56" uniqueCount="33">
  <si>
    <t>rate</t>
  </si>
  <si>
    <t>ln(rate)</t>
  </si>
  <si>
    <t>1/T</t>
  </si>
  <si>
    <t>Temp (K)</t>
  </si>
  <si>
    <t>Ea</t>
  </si>
  <si>
    <t>R</t>
  </si>
  <si>
    <t>ln(k2/k1)</t>
  </si>
  <si>
    <t>1/T1</t>
  </si>
  <si>
    <t>1/T2</t>
  </si>
  <si>
    <t>1/T1-1/T2</t>
  </si>
  <si>
    <t>R*ln(k2/k1)</t>
  </si>
  <si>
    <t>Glucose</t>
  </si>
  <si>
    <t>Ammonium</t>
  </si>
  <si>
    <t>temp [C]</t>
  </si>
  <si>
    <t>Ea/RT</t>
  </si>
  <si>
    <t>cold</t>
  </si>
  <si>
    <t>hot</t>
  </si>
  <si>
    <t>k</t>
  </si>
  <si>
    <t>lnk</t>
  </si>
  <si>
    <t>lnA</t>
  </si>
  <si>
    <t>A</t>
  </si>
  <si>
    <t>r</t>
  </si>
  <si>
    <t>T = 20</t>
  </si>
  <si>
    <t>T = 25</t>
  </si>
  <si>
    <t>T = 15</t>
  </si>
  <si>
    <t>12C</t>
  </si>
  <si>
    <t>y C-lim</t>
  </si>
  <si>
    <t>y N-lim</t>
  </si>
  <si>
    <t>E C-lim</t>
  </si>
  <si>
    <t>E N-lim</t>
  </si>
  <si>
    <t>m</t>
  </si>
  <si>
    <t>b</t>
  </si>
  <si>
    <t>30C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</si>
</sst>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6" formatCode="0.0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1" xfId="0" applyFill="1" applyBorder="1"/>
    <xf numFmtId="164" fontId="0" fillId="2" borderId="1" xfId="0" applyNumberFormat="1" applyFill="1" applyBorder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"/>
  <sheetViews>
    <sheetView topLeftCell="G1" workbookViewId="0">
      <selection activeCell="G12" sqref="G12"/>
    </sheetView>
  </sheetViews>
  <sheetFormatPr defaultRowHeight="15" x14ac:dyDescent="0.25"/>
  <cols>
    <col min="7" max="7" width="11.140625" customWidth="1"/>
    <col min="9" max="9" width="9.42578125" customWidth="1"/>
    <col min="13" max="13" width="11.28515625" customWidth="1"/>
    <col min="14" max="14" width="11.5703125" customWidth="1"/>
    <col min="20" max="20" width="11.7109375" customWidth="1"/>
    <col min="21" max="21" width="12" bestFit="1" customWidth="1"/>
  </cols>
  <sheetData>
    <row r="1" spans="1:21" x14ac:dyDescent="0.25">
      <c r="A1" t="s">
        <v>0</v>
      </c>
      <c r="B1" t="s">
        <v>13</v>
      </c>
      <c r="C1" t="s">
        <v>3</v>
      </c>
      <c r="D1" t="s">
        <v>1</v>
      </c>
      <c r="E1" t="s">
        <v>2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4</v>
      </c>
    </row>
    <row r="2" spans="1:21" x14ac:dyDescent="0.25">
      <c r="A2">
        <v>0.08</v>
      </c>
      <c r="B2">
        <v>12</v>
      </c>
      <c r="C2">
        <f>B2+273.15</f>
        <v>285.14999999999998</v>
      </c>
      <c r="D2">
        <f>LN(A2)</f>
        <v>-2.5257286443082556</v>
      </c>
      <c r="E2">
        <f>1/C2</f>
        <v>3.5069261792039282E-3</v>
      </c>
      <c r="G2" t="s">
        <v>11</v>
      </c>
      <c r="H2">
        <v>8.3140000000000001</v>
      </c>
      <c r="I2">
        <f>LN(A3/A2)</f>
        <v>1.7491998548092591</v>
      </c>
      <c r="J2">
        <f>1/C2</f>
        <v>3.5069261792039282E-3</v>
      </c>
      <c r="K2">
        <f>1/C3</f>
        <v>3.298697014679202E-3</v>
      </c>
      <c r="L2">
        <f>J2-K2</f>
        <v>2.0822916452472619E-4</v>
      </c>
      <c r="M2">
        <f>H2*I2</f>
        <v>14.542847592884181</v>
      </c>
      <c r="N2">
        <f>M2/L2</f>
        <v>69840.589458626433</v>
      </c>
    </row>
    <row r="3" spans="1:21" x14ac:dyDescent="0.25">
      <c r="A3">
        <v>0.46</v>
      </c>
      <c r="B3">
        <v>30</v>
      </c>
      <c r="C3">
        <f>B3+273.15</f>
        <v>303.14999999999998</v>
      </c>
      <c r="D3">
        <f>LN(A3)</f>
        <v>-0.77652878949899629</v>
      </c>
      <c r="E3">
        <f>1/C3</f>
        <v>3.298697014679202E-3</v>
      </c>
      <c r="G3" t="s">
        <v>12</v>
      </c>
      <c r="H3">
        <v>8.3140000000000001</v>
      </c>
      <c r="I3">
        <f>LN(A3/A2)</f>
        <v>1.7491998548092591</v>
      </c>
      <c r="J3">
        <v>3.5069261792039282E-3</v>
      </c>
      <c r="K3">
        <v>3.298697014679202E-3</v>
      </c>
      <c r="L3">
        <f>J3-K3</f>
        <v>2.0822916452472619E-4</v>
      </c>
      <c r="M3">
        <f>H3*I3</f>
        <v>14.542847592884181</v>
      </c>
      <c r="N3">
        <f>M3/L3</f>
        <v>69840.589458626433</v>
      </c>
      <c r="P3">
        <f>15+273.15</f>
        <v>288.14999999999998</v>
      </c>
      <c r="Q3">
        <f>20+273.15</f>
        <v>293.14999999999998</v>
      </c>
      <c r="R3">
        <f>25+273.15</f>
        <v>298.14999999999998</v>
      </c>
    </row>
    <row r="4" spans="1:21" x14ac:dyDescent="0.25">
      <c r="P4" t="s">
        <v>24</v>
      </c>
      <c r="Q4" t="s">
        <v>22</v>
      </c>
      <c r="R4" t="s">
        <v>23</v>
      </c>
      <c r="S4" t="s">
        <v>24</v>
      </c>
      <c r="T4" t="s">
        <v>22</v>
      </c>
      <c r="U4" t="s">
        <v>23</v>
      </c>
    </row>
    <row r="5" spans="1:21" x14ac:dyDescent="0.25">
      <c r="H5" t="s">
        <v>5</v>
      </c>
      <c r="I5" s="1" t="s">
        <v>4</v>
      </c>
      <c r="J5" t="s">
        <v>3</v>
      </c>
      <c r="K5" t="s">
        <v>14</v>
      </c>
      <c r="L5" t="s">
        <v>17</v>
      </c>
      <c r="M5" t="s">
        <v>18</v>
      </c>
      <c r="N5" t="s">
        <v>19</v>
      </c>
      <c r="O5" s="1" t="s">
        <v>20</v>
      </c>
      <c r="P5" t="s">
        <v>14</v>
      </c>
      <c r="Q5" t="s">
        <v>14</v>
      </c>
      <c r="R5" t="s">
        <v>14</v>
      </c>
      <c r="S5" t="s">
        <v>21</v>
      </c>
      <c r="T5" t="s">
        <v>21</v>
      </c>
      <c r="U5" t="s">
        <v>21</v>
      </c>
    </row>
    <row r="6" spans="1:21" x14ac:dyDescent="0.25">
      <c r="F6" t="s">
        <v>15</v>
      </c>
      <c r="G6" t="s">
        <v>11</v>
      </c>
      <c r="H6">
        <v>8.3140000000000001</v>
      </c>
      <c r="I6" s="1">
        <v>69840.589458626433</v>
      </c>
      <c r="J6">
        <v>285.14999999999998</v>
      </c>
      <c r="K6">
        <f>I6/(H6*J6)</f>
        <v>29.459440888079254</v>
      </c>
      <c r="L6">
        <v>0.08</v>
      </c>
      <c r="M6">
        <f>LN(L6)</f>
        <v>-2.5257286443082556</v>
      </c>
      <c r="N6">
        <f>M6+K6</f>
        <v>26.933712243770998</v>
      </c>
      <c r="O6" s="1">
        <f>EXP(N6)</f>
        <v>497923478120.08392</v>
      </c>
      <c r="P6">
        <f>I6/(H6*P3)</f>
        <v>29.152731456657296</v>
      </c>
      <c r="Q6">
        <f>I6/(H6*Q3)</f>
        <v>28.655499127531293</v>
      </c>
      <c r="R6">
        <f>I6/(H6*R3)</f>
        <v>28.174944052442729</v>
      </c>
      <c r="S6">
        <f>O6*EXP(-P6)</f>
        <v>0.10871568349431207</v>
      </c>
      <c r="T6">
        <f>O6*EXP(-Q6)</f>
        <v>0.1787464632245209</v>
      </c>
      <c r="U6">
        <f>O6*EXP(-R6)</f>
        <v>0.28902797140875974</v>
      </c>
    </row>
    <row r="7" spans="1:21" x14ac:dyDescent="0.25">
      <c r="F7" t="s">
        <v>16</v>
      </c>
      <c r="G7" t="s">
        <v>11</v>
      </c>
      <c r="H7">
        <v>8.3140000000000001</v>
      </c>
      <c r="I7" s="1">
        <v>69840.589458626433</v>
      </c>
      <c r="J7">
        <v>303.14999999999998</v>
      </c>
      <c r="K7">
        <f t="shared" ref="K7:K9" si="0">I7/(H7*J7)</f>
        <v>27.710241033269998</v>
      </c>
      <c r="L7">
        <v>0.46</v>
      </c>
      <c r="M7">
        <f t="shared" ref="M7:M9" si="1">LN(L7)</f>
        <v>-0.77652878949899629</v>
      </c>
      <c r="N7">
        <f t="shared" ref="N7:N9" si="2">M7+K7</f>
        <v>26.933712243771001</v>
      </c>
      <c r="O7" s="1">
        <f t="shared" ref="O7:O9" si="3">EXP(N7)</f>
        <v>497923478120.08569</v>
      </c>
      <c r="P7">
        <f>I7/(H7*P3)</f>
        <v>29.152731456657296</v>
      </c>
      <c r="Q7">
        <f>I7/(H7*Q3)</f>
        <v>28.655499127531293</v>
      </c>
      <c r="R7">
        <f>I7/(H7*R3)</f>
        <v>28.174944052442729</v>
      </c>
      <c r="S7">
        <f>O7*EXP(-P7)</f>
        <v>0.10871568349431246</v>
      </c>
      <c r="T7">
        <f t="shared" ref="T7:T9" si="4">O7*EXP(-Q7)</f>
        <v>0.17874646322452153</v>
      </c>
      <c r="U7">
        <f t="shared" ref="U7:U9" si="5">O7*EXP(-R7)</f>
        <v>0.28902797140876074</v>
      </c>
    </row>
    <row r="8" spans="1:21" x14ac:dyDescent="0.25">
      <c r="F8" t="s">
        <v>15</v>
      </c>
      <c r="G8" t="s">
        <v>12</v>
      </c>
      <c r="H8">
        <v>8.3140000000000001</v>
      </c>
      <c r="I8" s="1">
        <v>69840.589458626433</v>
      </c>
      <c r="J8">
        <v>285.14999999999998</v>
      </c>
      <c r="K8">
        <f t="shared" si="0"/>
        <v>29.459440888079254</v>
      </c>
      <c r="L8">
        <v>0.08</v>
      </c>
      <c r="M8">
        <f t="shared" si="1"/>
        <v>-2.5257286443082556</v>
      </c>
      <c r="N8">
        <f t="shared" si="2"/>
        <v>26.933712243770998</v>
      </c>
      <c r="O8" s="1">
        <f t="shared" si="3"/>
        <v>497923478120.08392</v>
      </c>
      <c r="P8">
        <f>I8/(H8*P3)</f>
        <v>29.152731456657296</v>
      </c>
      <c r="Q8">
        <f>I8/(H8*Q3)</f>
        <v>28.655499127531293</v>
      </c>
      <c r="R8">
        <f>I8/(H8*R3)</f>
        <v>28.174944052442729</v>
      </c>
      <c r="S8">
        <f t="shared" ref="S8:S9" si="6">O8*EXP(-P8)</f>
        <v>0.10871568349431207</v>
      </c>
      <c r="T8">
        <f t="shared" si="4"/>
        <v>0.1787464632245209</v>
      </c>
      <c r="U8">
        <f t="shared" si="5"/>
        <v>0.28902797140875974</v>
      </c>
    </row>
    <row r="9" spans="1:21" x14ac:dyDescent="0.25">
      <c r="F9" t="s">
        <v>16</v>
      </c>
      <c r="G9" t="s">
        <v>12</v>
      </c>
      <c r="H9">
        <v>8.3140000000000001</v>
      </c>
      <c r="I9" s="1">
        <v>69840.589458626433</v>
      </c>
      <c r="J9">
        <v>303.14999999999998</v>
      </c>
      <c r="K9">
        <f t="shared" si="0"/>
        <v>27.710241033269998</v>
      </c>
      <c r="L9">
        <v>0.46</v>
      </c>
      <c r="M9">
        <f t="shared" si="1"/>
        <v>-0.77652878949899629</v>
      </c>
      <c r="N9">
        <f t="shared" si="2"/>
        <v>26.933712243771001</v>
      </c>
      <c r="O9" s="1">
        <f t="shared" si="3"/>
        <v>497923478120.08569</v>
      </c>
      <c r="P9">
        <f>I9/(H9*P3)</f>
        <v>29.152731456657296</v>
      </c>
      <c r="Q9">
        <f>I9/(H9*Q3)</f>
        <v>28.655499127531293</v>
      </c>
      <c r="R9">
        <f>I9/(H9*R3)</f>
        <v>28.174944052442729</v>
      </c>
      <c r="S9" s="2">
        <f t="shared" si="6"/>
        <v>0.10871568349431246</v>
      </c>
      <c r="T9" s="2">
        <f t="shared" si="4"/>
        <v>0.17874646322452153</v>
      </c>
      <c r="U9" s="2">
        <f t="shared" si="5"/>
        <v>0.28902797140876074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A8" sqref="A8:F9"/>
    </sheetView>
  </sheetViews>
  <sheetFormatPr defaultRowHeight="15" x14ac:dyDescent="0.25"/>
  <sheetData>
    <row r="1" spans="1:6" x14ac:dyDescent="0.25">
      <c r="A1" t="s">
        <v>25</v>
      </c>
    </row>
    <row r="2" spans="1:6" x14ac:dyDescent="0.25">
      <c r="A2" t="s">
        <v>26</v>
      </c>
      <c r="B2" t="s">
        <v>28</v>
      </c>
      <c r="C2" t="s">
        <v>27</v>
      </c>
      <c r="D2" t="s">
        <v>29</v>
      </c>
      <c r="E2" t="s">
        <v>30</v>
      </c>
      <c r="F2" t="s">
        <v>31</v>
      </c>
    </row>
    <row r="3" spans="1:6" x14ac:dyDescent="0.25">
      <c r="A3">
        <v>0.54049999999999998</v>
      </c>
      <c r="B3">
        <v>14.2857</v>
      </c>
      <c r="C3">
        <v>16.216200000000001</v>
      </c>
      <c r="D3" s="3">
        <v>20</v>
      </c>
      <c r="E3">
        <f>(B3-D3)/(A3-C3)</f>
        <v>0.3645323653808123</v>
      </c>
      <c r="F3">
        <f>B3-(E3*A3)</f>
        <v>14.088670256511671</v>
      </c>
    </row>
    <row r="5" spans="1:6" x14ac:dyDescent="0.25">
      <c r="A5" t="s">
        <v>32</v>
      </c>
    </row>
    <row r="6" spans="1:6" x14ac:dyDescent="0.25">
      <c r="A6" t="s">
        <v>26</v>
      </c>
      <c r="B6" t="s">
        <v>28</v>
      </c>
      <c r="C6" t="s">
        <v>27</v>
      </c>
      <c r="D6" t="s">
        <v>29</v>
      </c>
      <c r="E6" t="s">
        <v>30</v>
      </c>
      <c r="F6" t="s">
        <v>31</v>
      </c>
    </row>
    <row r="7" spans="1:6" x14ac:dyDescent="0.25">
      <c r="A7">
        <v>5.4100000000000002E-2</v>
      </c>
      <c r="B7">
        <v>14.2857</v>
      </c>
      <c r="C7">
        <v>15.333299999999999</v>
      </c>
      <c r="D7" s="3">
        <v>25</v>
      </c>
      <c r="E7">
        <f>(B7-D7)/(A7-C7)</f>
        <v>0.70123435781978116</v>
      </c>
      <c r="F7">
        <f>B7-(E7*A7)</f>
        <v>14.24776322124195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TempDep C-lim</vt:lpstr>
      <vt:lpstr>Efficiency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biolab</dc:creator>
  <cp:lastModifiedBy>biolab</cp:lastModifiedBy>
  <dcterms:created xsi:type="dcterms:W3CDTF">2019-05-07T17:29:50Z</dcterms:created>
  <dcterms:modified xsi:type="dcterms:W3CDTF">2019-05-08T23:47:41Z</dcterms:modified>
</cp:coreProperties>
</file>