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8475" windowHeight="74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04" i="1"/>
  <c r="H104"/>
  <c r="I103"/>
  <c r="H103"/>
  <c r="I102"/>
  <c r="H102"/>
  <c r="I101"/>
  <c r="H101"/>
  <c r="E102"/>
  <c r="E103"/>
  <c r="E104"/>
  <c r="E105"/>
  <c r="E106"/>
  <c r="E107"/>
  <c r="E108"/>
  <c r="E109"/>
  <c r="E110"/>
  <c r="E111"/>
  <c r="E112"/>
  <c r="E113"/>
  <c r="E101"/>
  <c r="D102"/>
  <c r="D103"/>
  <c r="D104"/>
  <c r="D105"/>
  <c r="D106"/>
  <c r="D107"/>
  <c r="D108"/>
  <c r="D109"/>
  <c r="D110"/>
  <c r="D111"/>
  <c r="D112"/>
  <c r="D113"/>
  <c r="D101"/>
  <c r="C102"/>
  <c r="C103"/>
  <c r="C104"/>
  <c r="C105"/>
  <c r="C106"/>
  <c r="C107"/>
  <c r="C108"/>
  <c r="C109"/>
  <c r="C110"/>
  <c r="C111"/>
  <c r="C112"/>
  <c r="C113"/>
  <c r="C101"/>
  <c r="B102"/>
  <c r="B103"/>
  <c r="B104"/>
  <c r="B105"/>
  <c r="B106"/>
  <c r="B107"/>
  <c r="B108"/>
  <c r="B109"/>
  <c r="B110"/>
  <c r="B111"/>
  <c r="B112"/>
  <c r="B113"/>
  <c r="B101"/>
  <c r="A102"/>
  <c r="A103"/>
  <c r="A104"/>
  <c r="A105"/>
  <c r="A106"/>
  <c r="A107"/>
  <c r="A108"/>
  <c r="A109"/>
  <c r="A110"/>
  <c r="A111"/>
  <c r="A112"/>
  <c r="A113"/>
  <c r="A101"/>
  <c r="J36"/>
  <c r="J37"/>
  <c r="J38"/>
  <c r="J39"/>
  <c r="J40"/>
  <c r="J41"/>
  <c r="J42"/>
  <c r="J43"/>
  <c r="J44"/>
  <c r="J45"/>
  <c r="J46"/>
  <c r="J47"/>
  <c r="J35"/>
  <c r="H36"/>
  <c r="H37"/>
  <c r="H38"/>
  <c r="H39"/>
  <c r="H40"/>
  <c r="H41"/>
  <c r="H42"/>
  <c r="H43"/>
  <c r="H44"/>
  <c r="H45"/>
  <c r="H46"/>
  <c r="H47"/>
  <c r="H35"/>
  <c r="E36"/>
  <c r="E37"/>
  <c r="E38"/>
  <c r="E39"/>
  <c r="E40"/>
  <c r="E41"/>
  <c r="E42"/>
  <c r="E43"/>
  <c r="E44"/>
  <c r="E45"/>
  <c r="E46"/>
  <c r="E47"/>
  <c r="E35"/>
  <c r="C47"/>
  <c r="C46"/>
  <c r="C45"/>
  <c r="C44"/>
  <c r="C43"/>
  <c r="C42"/>
  <c r="C41"/>
  <c r="C40"/>
  <c r="C39"/>
  <c r="C38"/>
  <c r="C37"/>
  <c r="C36"/>
  <c r="C35"/>
  <c r="I36"/>
  <c r="I37"/>
  <c r="I38"/>
  <c r="I39"/>
  <c r="I40"/>
  <c r="I41"/>
  <c r="I42"/>
  <c r="I43"/>
  <c r="I44"/>
  <c r="I45"/>
  <c r="I46"/>
  <c r="I47"/>
  <c r="I35"/>
  <c r="G36"/>
  <c r="G37"/>
  <c r="G38"/>
  <c r="G39"/>
  <c r="G40"/>
  <c r="G41"/>
  <c r="G42"/>
  <c r="G43"/>
  <c r="G44"/>
  <c r="G45"/>
  <c r="G46"/>
  <c r="G47"/>
  <c r="G35"/>
  <c r="D36"/>
  <c r="D37"/>
  <c r="D38"/>
  <c r="D39"/>
  <c r="D40"/>
  <c r="D41"/>
  <c r="D42"/>
  <c r="D43"/>
  <c r="D44"/>
  <c r="D45"/>
  <c r="D46"/>
  <c r="D47"/>
  <c r="D35"/>
  <c r="B36"/>
  <c r="B37"/>
  <c r="B38"/>
  <c r="B39"/>
  <c r="B40"/>
  <c r="B41"/>
  <c r="B42"/>
  <c r="B43"/>
  <c r="B44"/>
  <c r="B45"/>
  <c r="B46"/>
  <c r="B47"/>
  <c r="B35"/>
  <c r="A36"/>
  <c r="A37"/>
  <c r="A38"/>
  <c r="A39"/>
  <c r="A40"/>
  <c r="A41"/>
  <c r="A42"/>
  <c r="A43"/>
  <c r="A44"/>
  <c r="A45"/>
  <c r="A46"/>
  <c r="A47"/>
  <c r="A35"/>
  <c r="J20"/>
  <c r="J32"/>
  <c r="J31"/>
  <c r="J30"/>
  <c r="J29"/>
  <c r="J28"/>
  <c r="J27"/>
  <c r="J26"/>
  <c r="J25"/>
  <c r="J24"/>
  <c r="J23"/>
  <c r="J22"/>
  <c r="J21"/>
  <c r="E25"/>
  <c r="E27"/>
  <c r="I32"/>
  <c r="I31"/>
  <c r="I30"/>
  <c r="I29"/>
  <c r="I28"/>
  <c r="I27"/>
  <c r="I26"/>
  <c r="I25"/>
  <c r="I24"/>
  <c r="I23"/>
  <c r="I22"/>
  <c r="I21"/>
  <c r="I20"/>
  <c r="H32"/>
  <c r="H31"/>
  <c r="H30"/>
  <c r="H29"/>
  <c r="H28"/>
  <c r="H27"/>
  <c r="H26"/>
  <c r="H25"/>
  <c r="H24"/>
  <c r="H23"/>
  <c r="H22"/>
  <c r="H21"/>
  <c r="H20"/>
  <c r="G32"/>
  <c r="G31"/>
  <c r="G30"/>
  <c r="G29"/>
  <c r="G28"/>
  <c r="G27"/>
  <c r="G26"/>
  <c r="G25"/>
  <c r="G24"/>
  <c r="G23"/>
  <c r="G22"/>
  <c r="G21"/>
  <c r="G20"/>
  <c r="E32"/>
  <c r="E31"/>
  <c r="E30"/>
  <c r="E29"/>
  <c r="E28"/>
  <c r="E26"/>
  <c r="E24"/>
  <c r="E23"/>
  <c r="E22"/>
  <c r="E21"/>
  <c r="E20"/>
  <c r="D32"/>
  <c r="D31"/>
  <c r="D30"/>
  <c r="D29"/>
  <c r="D28"/>
  <c r="D27"/>
  <c r="D26"/>
  <c r="D25"/>
  <c r="D24"/>
  <c r="D23"/>
  <c r="D22"/>
  <c r="D21"/>
  <c r="D20"/>
  <c r="C21"/>
  <c r="C22"/>
  <c r="C23"/>
  <c r="C24"/>
  <c r="C25"/>
  <c r="C26"/>
  <c r="C27"/>
  <c r="C28"/>
  <c r="C29"/>
  <c r="C30"/>
  <c r="C31"/>
  <c r="C32"/>
  <c r="C20"/>
  <c r="B20"/>
  <c r="B21"/>
  <c r="B22"/>
  <c r="B23"/>
  <c r="B24"/>
  <c r="B25"/>
  <c r="B26"/>
  <c r="B27"/>
  <c r="B28"/>
  <c r="B29"/>
  <c r="B30"/>
  <c r="B31"/>
  <c r="B32"/>
</calcChain>
</file>

<file path=xl/sharedStrings.xml><?xml version="1.0" encoding="utf-8"?>
<sst xmlns="http://schemas.openxmlformats.org/spreadsheetml/2006/main" count="38" uniqueCount="22">
  <si>
    <t>Measuring Outside of Ring:</t>
  </si>
  <si>
    <t>Measuring Inside of Ring:</t>
  </si>
  <si>
    <t>Voltage (kV):</t>
  </si>
  <si>
    <t>Inner Ring (mm):</t>
  </si>
  <si>
    <t>Outer Ring (mm):</t>
  </si>
  <si>
    <t>Trial 1</t>
  </si>
  <si>
    <t>Trial 2</t>
  </si>
  <si>
    <t>Trial 3</t>
  </si>
  <si>
    <t>Trial 4</t>
  </si>
  <si>
    <t>D extrapolated</t>
  </si>
  <si>
    <t>SEM</t>
  </si>
  <si>
    <t>Averages and SEM</t>
  </si>
  <si>
    <t>V(in volts)^-(1/2)</t>
  </si>
  <si>
    <t>Avg of Inner (m)</t>
  </si>
  <si>
    <t>Avg of Outer (m)</t>
  </si>
  <si>
    <t>Obtaining d Algebraically</t>
  </si>
  <si>
    <t>Voltage (in volts)</t>
  </si>
  <si>
    <t>Measuring Outside of Ring</t>
  </si>
  <si>
    <t>Measuring Inside of Ring</t>
  </si>
  <si>
    <t>Inner Ring</t>
  </si>
  <si>
    <t>Outer Ring</t>
  </si>
  <si>
    <t>d=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</si>
</sst>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Trial</a:t>
            </a:r>
            <a:r>
              <a:rPr lang="en-US" baseline="0"/>
              <a:t> 1,2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Inner</c:v>
          </c:tx>
          <c:spPr>
            <a:ln w="28575">
              <a:noFill/>
            </a:ln>
          </c:spPr>
          <c:trendline>
            <c:trendlineType val="linear"/>
            <c:dispEq val="1"/>
            <c:trendlineLbl>
              <c:layout>
                <c:manualLayout>
                  <c:x val="-4.6103389598735792E-2"/>
                  <c:y val="-1.7495289577830985E-2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plus>
              <c:numRef>
                <c:f>Sheet1!$C$35:$C$47</c:f>
                <c:numCache>
                  <c:formatCode>General</c:formatCode>
                  <c:ptCount val="13"/>
                  <c:pt idx="0">
                    <c:v>2.5617504516699599E-5</c:v>
                  </c:pt>
                  <c:pt idx="1">
                    <c:v>3.0762968941958063E-4</c:v>
                  </c:pt>
                  <c:pt idx="2">
                    <c:v>2.5692298917684778E-5</c:v>
                  </c:pt>
                  <c:pt idx="3">
                    <c:v>8.7377371061977613E-5</c:v>
                  </c:pt>
                  <c:pt idx="4">
                    <c:v>1.8536306326397478E-4</c:v>
                  </c:pt>
                  <c:pt idx="5">
                    <c:v>7.2255281193601612E-5</c:v>
                  </c:pt>
                  <c:pt idx="6">
                    <c:v>5.1649304351857042E-6</c:v>
                  </c:pt>
                  <c:pt idx="7">
                    <c:v>3.1033099655092961E-4</c:v>
                  </c:pt>
                  <c:pt idx="8">
                    <c:v>5.193914008739739E-5</c:v>
                  </c:pt>
                  <c:pt idx="9">
                    <c:v>1.0400420338004672E-5</c:v>
                  </c:pt>
                  <c:pt idx="10">
                    <c:v>9.8982003416748704E-5</c:v>
                  </c:pt>
                  <c:pt idx="11">
                    <c:v>2.3024336230469816E-4</c:v>
                  </c:pt>
                  <c:pt idx="12">
                    <c:v>5.6683837606757645E-4</c:v>
                  </c:pt>
                </c:numCache>
              </c:numRef>
            </c:plus>
            <c:minus>
              <c:numRef>
                <c:f>Sheet1!$C$35:$C$47</c:f>
                <c:numCache>
                  <c:formatCode>General</c:formatCode>
                  <c:ptCount val="13"/>
                  <c:pt idx="0">
                    <c:v>2.5617504516699599E-5</c:v>
                  </c:pt>
                  <c:pt idx="1">
                    <c:v>3.0762968941958063E-4</c:v>
                  </c:pt>
                  <c:pt idx="2">
                    <c:v>2.5692298917684778E-5</c:v>
                  </c:pt>
                  <c:pt idx="3">
                    <c:v>8.7377371061977613E-5</c:v>
                  </c:pt>
                  <c:pt idx="4">
                    <c:v>1.8536306326397478E-4</c:v>
                  </c:pt>
                  <c:pt idx="5">
                    <c:v>7.2255281193601612E-5</c:v>
                  </c:pt>
                  <c:pt idx="6">
                    <c:v>5.1649304351857042E-6</c:v>
                  </c:pt>
                  <c:pt idx="7">
                    <c:v>3.1033099655092961E-4</c:v>
                  </c:pt>
                  <c:pt idx="8">
                    <c:v>5.193914008739739E-5</c:v>
                  </c:pt>
                  <c:pt idx="9">
                    <c:v>1.0400420338004672E-5</c:v>
                  </c:pt>
                  <c:pt idx="10">
                    <c:v>9.8982003416748704E-5</c:v>
                  </c:pt>
                  <c:pt idx="11">
                    <c:v>2.3024336230469816E-4</c:v>
                  </c:pt>
                  <c:pt idx="12">
                    <c:v>5.6683837606757645E-4</c:v>
                  </c:pt>
                </c:numCache>
              </c:numRef>
            </c:minus>
          </c:errBars>
          <c:xVal>
            <c:numRef>
              <c:f>Sheet1!$A$35:$A$47</c:f>
              <c:numCache>
                <c:formatCode>General</c:formatCode>
                <c:ptCount val="13"/>
                <c:pt idx="0">
                  <c:v>1.4142135623730951E-2</c:v>
                </c:pt>
                <c:pt idx="1">
                  <c:v>1.4433756729740642E-2</c:v>
                </c:pt>
                <c:pt idx="2">
                  <c:v>1.4744195615489713E-2</c:v>
                </c:pt>
                <c:pt idx="3">
                  <c:v>1.5075567228888179E-2</c:v>
                </c:pt>
                <c:pt idx="4">
                  <c:v>1.5430334996209192E-2</c:v>
                </c:pt>
                <c:pt idx="5">
                  <c:v>1.5811388300841896E-2</c:v>
                </c:pt>
                <c:pt idx="6">
                  <c:v>1.6222142113076255E-2</c:v>
                </c:pt>
                <c:pt idx="7">
                  <c:v>1.6666666666666666E-2</c:v>
                </c:pt>
                <c:pt idx="8">
                  <c:v>1.7149858514250885E-2</c:v>
                </c:pt>
                <c:pt idx="9">
                  <c:v>1.7677669529663688E-2</c:v>
                </c:pt>
                <c:pt idx="10">
                  <c:v>1.8257418583505537E-2</c:v>
                </c:pt>
                <c:pt idx="11">
                  <c:v>1.8898223650461361E-2</c:v>
                </c:pt>
                <c:pt idx="12">
                  <c:v>1.9611613513818404E-2</c:v>
                </c:pt>
              </c:numCache>
            </c:numRef>
          </c:xVal>
          <c:yVal>
            <c:numRef>
              <c:f>Sheet1!$B$35:$B$47</c:f>
              <c:numCache>
                <c:formatCode>General</c:formatCode>
                <c:ptCount val="13"/>
                <c:pt idx="0">
                  <c:v>2.3646039379924561E-2</c:v>
                </c:pt>
                <c:pt idx="1">
                  <c:v>2.3989534225131823E-2</c:v>
                </c:pt>
                <c:pt idx="2">
                  <c:v>2.5021121433976612E-2</c:v>
                </c:pt>
                <c:pt idx="3">
                  <c:v>2.5144468714510326E-2</c:v>
                </c:pt>
                <c:pt idx="4">
                  <c:v>2.5941878324007538E-2</c:v>
                </c:pt>
                <c:pt idx="5">
                  <c:v>2.6962533196503304E-2</c:v>
                </c:pt>
                <c:pt idx="6">
                  <c:v>2.7277470502250864E-2</c:v>
                </c:pt>
                <c:pt idx="7">
                  <c:v>2.7861632089333441E-2</c:v>
                </c:pt>
                <c:pt idx="8">
                  <c:v>2.9540786213799262E-2</c:v>
                </c:pt>
                <c:pt idx="9">
                  <c:v>3.0008517616185067E-2</c:v>
                </c:pt>
                <c:pt idx="10">
                  <c:v>3.0690369048921775E-2</c:v>
                </c:pt>
                <c:pt idx="11">
                  <c:v>3.2314184036192468E-2</c:v>
                </c:pt>
                <c:pt idx="12">
                  <c:v>3.3362692853266512E-2</c:v>
                </c:pt>
              </c:numCache>
            </c:numRef>
          </c:yVal>
        </c:ser>
        <c:ser>
          <c:idx val="1"/>
          <c:order val="1"/>
          <c:tx>
            <c:v>Outer</c:v>
          </c:tx>
          <c:spPr>
            <a:ln w="28575">
              <a:noFill/>
            </a:ln>
          </c:spPr>
          <c:trendline>
            <c:trendlineType val="linear"/>
            <c:dispEq val="1"/>
            <c:trendlineLbl>
              <c:layout>
                <c:manualLayout>
                  <c:x val="-9.2166119548269268E-2"/>
                  <c:y val="3.8555525386912842E-3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plus>
              <c:numRef>
                <c:f>Sheet1!$E$35:$E$47</c:f>
                <c:numCache>
                  <c:formatCode>General</c:formatCode>
                  <c:ptCount val="13"/>
                  <c:pt idx="0">
                    <c:v>1.0210163162290702E-4</c:v>
                  </c:pt>
                  <c:pt idx="1">
                    <c:v>3.7647871263511011E-5</c:v>
                  </c:pt>
                  <c:pt idx="2">
                    <c:v>1.0825931758679658E-5</c:v>
                  </c:pt>
                  <c:pt idx="3">
                    <c:v>5.420376163469548E-5</c:v>
                  </c:pt>
                  <c:pt idx="4">
                    <c:v>2.0659824800028231E-4</c:v>
                  </c:pt>
                  <c:pt idx="5">
                    <c:v>4.599288262765073E-4</c:v>
                  </c:pt>
                  <c:pt idx="6">
                    <c:v>1.3222214149517103E-4</c:v>
                  </c:pt>
                  <c:pt idx="7">
                    <c:v>7.20261145650304E-5</c:v>
                  </c:pt>
                  <c:pt idx="8">
                    <c:v>1.060159969362047E-4</c:v>
                  </c:pt>
                  <c:pt idx="9">
                    <c:v>1.0693915459503155E-4</c:v>
                  </c:pt>
                  <c:pt idx="10">
                    <c:v>3.5687955922848383E-4</c:v>
                  </c:pt>
                  <c:pt idx="11">
                    <c:v>2.0520859289794785E-4</c:v>
                  </c:pt>
                  <c:pt idx="12">
                    <c:v>4.5337978532639095E-4</c:v>
                  </c:pt>
                </c:numCache>
              </c:numRef>
            </c:plus>
            <c:minus>
              <c:numRef>
                <c:f>Sheet1!$E$35:$E$47</c:f>
                <c:numCache>
                  <c:formatCode>General</c:formatCode>
                  <c:ptCount val="13"/>
                  <c:pt idx="0">
                    <c:v>1.0210163162290702E-4</c:v>
                  </c:pt>
                  <c:pt idx="1">
                    <c:v>3.7647871263511011E-5</c:v>
                  </c:pt>
                  <c:pt idx="2">
                    <c:v>1.0825931758679658E-5</c:v>
                  </c:pt>
                  <c:pt idx="3">
                    <c:v>5.420376163469548E-5</c:v>
                  </c:pt>
                  <c:pt idx="4">
                    <c:v>2.0659824800028231E-4</c:v>
                  </c:pt>
                  <c:pt idx="5">
                    <c:v>4.599288262765073E-4</c:v>
                  </c:pt>
                  <c:pt idx="6">
                    <c:v>1.3222214149517103E-4</c:v>
                  </c:pt>
                  <c:pt idx="7">
                    <c:v>7.20261145650304E-5</c:v>
                  </c:pt>
                  <c:pt idx="8">
                    <c:v>1.060159969362047E-4</c:v>
                  </c:pt>
                  <c:pt idx="9">
                    <c:v>1.0693915459503155E-4</c:v>
                  </c:pt>
                  <c:pt idx="10">
                    <c:v>3.5687955922848383E-4</c:v>
                  </c:pt>
                  <c:pt idx="11">
                    <c:v>2.0520859289794785E-4</c:v>
                  </c:pt>
                  <c:pt idx="12">
                    <c:v>4.5337978532639095E-4</c:v>
                  </c:pt>
                </c:numCache>
              </c:numRef>
            </c:minus>
          </c:errBars>
          <c:xVal>
            <c:numRef>
              <c:f>Sheet1!$A$35:$A$47</c:f>
              <c:numCache>
                <c:formatCode>General</c:formatCode>
                <c:ptCount val="13"/>
                <c:pt idx="0">
                  <c:v>1.4142135623730951E-2</c:v>
                </c:pt>
                <c:pt idx="1">
                  <c:v>1.4433756729740642E-2</c:v>
                </c:pt>
                <c:pt idx="2">
                  <c:v>1.4744195615489713E-2</c:v>
                </c:pt>
                <c:pt idx="3">
                  <c:v>1.5075567228888179E-2</c:v>
                </c:pt>
                <c:pt idx="4">
                  <c:v>1.5430334996209192E-2</c:v>
                </c:pt>
                <c:pt idx="5">
                  <c:v>1.5811388300841896E-2</c:v>
                </c:pt>
                <c:pt idx="6">
                  <c:v>1.6222142113076255E-2</c:v>
                </c:pt>
                <c:pt idx="7">
                  <c:v>1.6666666666666666E-2</c:v>
                </c:pt>
                <c:pt idx="8">
                  <c:v>1.7149858514250885E-2</c:v>
                </c:pt>
                <c:pt idx="9">
                  <c:v>1.7677669529663688E-2</c:v>
                </c:pt>
                <c:pt idx="10">
                  <c:v>1.8257418583505537E-2</c:v>
                </c:pt>
                <c:pt idx="11">
                  <c:v>1.8898223650461361E-2</c:v>
                </c:pt>
                <c:pt idx="12">
                  <c:v>1.9611613513818404E-2</c:v>
                </c:pt>
              </c:numCache>
            </c:numRef>
          </c:xVal>
          <c:yVal>
            <c:numRef>
              <c:f>Sheet1!$D$35:$D$47</c:f>
              <c:numCache>
                <c:formatCode>General</c:formatCode>
                <c:ptCount val="13"/>
                <c:pt idx="0">
                  <c:v>4.0704023144168662E-2</c:v>
                </c:pt>
                <c:pt idx="1">
                  <c:v>4.0940551949158889E-2</c:v>
                </c:pt>
                <c:pt idx="2">
                  <c:v>4.2715655575437578E-2</c:v>
                </c:pt>
                <c:pt idx="3">
                  <c:v>4.3083993987642857E-2</c:v>
                </c:pt>
                <c:pt idx="4">
                  <c:v>4.3887495058214258E-2</c:v>
                </c:pt>
                <c:pt idx="5">
                  <c:v>4.5710096897730097E-2</c:v>
                </c:pt>
                <c:pt idx="6">
                  <c:v>4.7247519563991799E-2</c:v>
                </c:pt>
                <c:pt idx="7">
                  <c:v>4.8612110492957057E-2</c:v>
                </c:pt>
                <c:pt idx="8">
                  <c:v>5.02689966082542E-2</c:v>
                </c:pt>
                <c:pt idx="9">
                  <c:v>5.2230349046208609E-2</c:v>
                </c:pt>
                <c:pt idx="10">
                  <c:v>5.3642227518199477E-2</c:v>
                </c:pt>
                <c:pt idx="11">
                  <c:v>5.4977391905739928E-2</c:v>
                </c:pt>
                <c:pt idx="12">
                  <c:v>5.6390500698265129E-2</c:v>
                </c:pt>
              </c:numCache>
            </c:numRef>
          </c:yVal>
        </c:ser>
        <c:dLbls/>
        <c:axId val="78426496"/>
        <c:axId val="75794688"/>
      </c:scatterChart>
      <c:valAx>
        <c:axId val="78426496"/>
        <c:scaling>
          <c:orientation val="minMax"/>
          <c:max val="2.0000000000000004E-2"/>
          <c:min val="1.4000000000000002E-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Voltage^-(1/2)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5794688"/>
        <c:crosses val="autoZero"/>
        <c:crossBetween val="midCat"/>
      </c:valAx>
      <c:valAx>
        <c:axId val="75794688"/>
        <c:scaling>
          <c:orientation val="minMax"/>
          <c:max val="6.0000000000000005E-2"/>
          <c:min val="2.0000000000000004E-2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  </a:t>
                </a:r>
                <a:r>
                  <a:rPr lang="en-US" baseline="0"/>
                  <a:t> extrapolated (m)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78426496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Trial 3, 4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Inner</c:v>
          </c:tx>
          <c:spPr>
            <a:ln w="28575">
              <a:noFill/>
            </a:ln>
          </c:spPr>
          <c:trendline>
            <c:trendlineType val="linear"/>
            <c:dispEq val="1"/>
            <c:trendlineLbl>
              <c:layout>
                <c:manualLayout>
                  <c:x val="-3.1441948134861522E-2"/>
                  <c:y val="-2.643464237816668E-2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plus>
              <c:numRef>
                <c:f>Sheet1!$H$35:$H$47</c:f>
                <c:numCache>
                  <c:formatCode>General</c:formatCode>
                  <c:ptCount val="13"/>
                  <c:pt idx="0">
                    <c:v>2.8061022342018219E-4</c:v>
                  </c:pt>
                  <c:pt idx="1">
                    <c:v>7.1541698842025533E-5</c:v>
                  </c:pt>
                  <c:pt idx="2">
                    <c:v>3.1202239657504224E-4</c:v>
                  </c:pt>
                  <c:pt idx="3">
                    <c:v>6.1437590412128152E-5</c:v>
                  </c:pt>
                  <c:pt idx="4">
                    <c:v>8.196133881706659E-5</c:v>
                  </c:pt>
                  <c:pt idx="5">
                    <c:v>6.6701241847528722E-5</c:v>
                  </c:pt>
                  <c:pt idx="6">
                    <c:v>1.0272678461030818E-5</c:v>
                  </c:pt>
                  <c:pt idx="7">
                    <c:v>5.1446336076111515E-6</c:v>
                  </c:pt>
                  <c:pt idx="8">
                    <c:v>1.5469685817691425E-5</c:v>
                  </c:pt>
                  <c:pt idx="9">
                    <c:v>1.6022751641168659E-4</c:v>
                  </c:pt>
                  <c:pt idx="10">
                    <c:v>7.7650267848613369E-5</c:v>
                  </c:pt>
                  <c:pt idx="11">
                    <c:v>3.4242683430772339E-4</c:v>
                  </c:pt>
                  <c:pt idx="12">
                    <c:v>9.3611424761139844E-5</c:v>
                  </c:pt>
                </c:numCache>
              </c:numRef>
            </c:plus>
            <c:minus>
              <c:numRef>
                <c:f>Sheet1!$H$35:$H$47</c:f>
                <c:numCache>
                  <c:formatCode>General</c:formatCode>
                  <c:ptCount val="13"/>
                  <c:pt idx="0">
                    <c:v>2.8061022342018219E-4</c:v>
                  </c:pt>
                  <c:pt idx="1">
                    <c:v>7.1541698842025533E-5</c:v>
                  </c:pt>
                  <c:pt idx="2">
                    <c:v>3.1202239657504224E-4</c:v>
                  </c:pt>
                  <c:pt idx="3">
                    <c:v>6.1437590412128152E-5</c:v>
                  </c:pt>
                  <c:pt idx="4">
                    <c:v>8.196133881706659E-5</c:v>
                  </c:pt>
                  <c:pt idx="5">
                    <c:v>6.6701241847528722E-5</c:v>
                  </c:pt>
                  <c:pt idx="6">
                    <c:v>1.0272678461030818E-5</c:v>
                  </c:pt>
                  <c:pt idx="7">
                    <c:v>5.1446336076111515E-6</c:v>
                  </c:pt>
                  <c:pt idx="8">
                    <c:v>1.5469685817691425E-5</c:v>
                  </c:pt>
                  <c:pt idx="9">
                    <c:v>1.6022751641168659E-4</c:v>
                  </c:pt>
                  <c:pt idx="10">
                    <c:v>7.7650267848613369E-5</c:v>
                  </c:pt>
                  <c:pt idx="11">
                    <c:v>3.4242683430772339E-4</c:v>
                  </c:pt>
                  <c:pt idx="12">
                    <c:v>9.3611424761139844E-5</c:v>
                  </c:pt>
                </c:numCache>
              </c:numRef>
            </c:minus>
          </c:errBars>
          <c:xVal>
            <c:numRef>
              <c:f>Sheet1!$A$35:$A$47</c:f>
              <c:numCache>
                <c:formatCode>General</c:formatCode>
                <c:ptCount val="13"/>
                <c:pt idx="0">
                  <c:v>1.4142135623730951E-2</c:v>
                </c:pt>
                <c:pt idx="1">
                  <c:v>1.4433756729740642E-2</c:v>
                </c:pt>
                <c:pt idx="2">
                  <c:v>1.4744195615489713E-2</c:v>
                </c:pt>
                <c:pt idx="3">
                  <c:v>1.5075567228888179E-2</c:v>
                </c:pt>
                <c:pt idx="4">
                  <c:v>1.5430334996209192E-2</c:v>
                </c:pt>
                <c:pt idx="5">
                  <c:v>1.5811388300841896E-2</c:v>
                </c:pt>
                <c:pt idx="6">
                  <c:v>1.6222142113076255E-2</c:v>
                </c:pt>
                <c:pt idx="7">
                  <c:v>1.6666666666666666E-2</c:v>
                </c:pt>
                <c:pt idx="8">
                  <c:v>1.7149858514250885E-2</c:v>
                </c:pt>
                <c:pt idx="9">
                  <c:v>1.7677669529663688E-2</c:v>
                </c:pt>
                <c:pt idx="10">
                  <c:v>1.8257418583505537E-2</c:v>
                </c:pt>
                <c:pt idx="11">
                  <c:v>1.8898223650461361E-2</c:v>
                </c:pt>
                <c:pt idx="12">
                  <c:v>1.9611613513818404E-2</c:v>
                </c:pt>
              </c:numCache>
            </c:numRef>
          </c:xVal>
          <c:yVal>
            <c:numRef>
              <c:f>Sheet1!$G$35:$G$47</c:f>
              <c:numCache>
                <c:formatCode>General</c:formatCode>
                <c:ptCount val="13"/>
                <c:pt idx="0">
                  <c:v>2.1509060133013732E-2</c:v>
                </c:pt>
                <c:pt idx="1">
                  <c:v>2.2341274439038047E-2</c:v>
                </c:pt>
                <c:pt idx="2">
                  <c:v>2.2837289258654938E-2</c:v>
                </c:pt>
                <c:pt idx="3">
                  <c:v>2.3292649043179275E-2</c:v>
                </c:pt>
                <c:pt idx="4">
                  <c:v>2.3558953891149242E-2</c:v>
                </c:pt>
                <c:pt idx="5">
                  <c:v>2.4333083314891705E-2</c:v>
                </c:pt>
                <c:pt idx="6">
                  <c:v>2.4831037103049732E-2</c:v>
                </c:pt>
                <c:pt idx="7">
                  <c:v>2.5566123392762648E-2</c:v>
                </c:pt>
                <c:pt idx="8">
                  <c:v>2.6585933444075092E-2</c:v>
                </c:pt>
                <c:pt idx="9">
                  <c:v>2.7577174243912875E-2</c:v>
                </c:pt>
                <c:pt idx="10">
                  <c:v>2.8218557982400513E-2</c:v>
                </c:pt>
                <c:pt idx="11">
                  <c:v>2.9115262157412402E-2</c:v>
                </c:pt>
                <c:pt idx="12">
                  <c:v>3.0039731456271989E-2</c:v>
                </c:pt>
              </c:numCache>
            </c:numRef>
          </c:yVal>
        </c:ser>
        <c:ser>
          <c:idx val="1"/>
          <c:order val="1"/>
          <c:tx>
            <c:v>Outer</c:v>
          </c:tx>
          <c:spPr>
            <a:ln w="28575">
              <a:noFill/>
            </a:ln>
          </c:spPr>
          <c:trendline>
            <c:trendlineType val="linear"/>
            <c:dispEq val="1"/>
            <c:trendlineLbl>
              <c:layout>
                <c:manualLayout>
                  <c:x val="-0.10094001763293102"/>
                  <c:y val="2.4865763252947613E-2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plus>
              <c:numRef>
                <c:f>Sheet1!$J$35:$J$47</c:f>
                <c:numCache>
                  <c:formatCode>General</c:formatCode>
                  <c:ptCount val="13"/>
                  <c:pt idx="0">
                    <c:v>1.8653080720194834E-4</c:v>
                  </c:pt>
                  <c:pt idx="1">
                    <c:v>7.480615509009371E-5</c:v>
                  </c:pt>
                  <c:pt idx="2">
                    <c:v>2.5720275768623471E-4</c:v>
                  </c:pt>
                  <c:pt idx="3">
                    <c:v>1.6107305594686285E-5</c:v>
                  </c:pt>
                  <c:pt idx="4">
                    <c:v>2.3677524556132631E-4</c:v>
                  </c:pt>
                  <c:pt idx="5">
                    <c:v>3.2475259494498318E-4</c:v>
                  </c:pt>
                  <c:pt idx="6">
                    <c:v>3.2588544861072988E-5</c:v>
                  </c:pt>
                  <c:pt idx="7">
                    <c:v>2.5124934518996889E-4</c:v>
                  </c:pt>
                  <c:pt idx="8">
                    <c:v>2.0887540334118063E-4</c:v>
                  </c:pt>
                  <c:pt idx="9">
                    <c:v>3.5399234008490205E-4</c:v>
                  </c:pt>
                  <c:pt idx="10">
                    <c:v>1.0581199673317596E-4</c:v>
                  </c:pt>
                  <c:pt idx="11">
                    <c:v>1.3993818504596037E-4</c:v>
                  </c:pt>
                  <c:pt idx="12">
                    <c:v>8.7378381114921327E-4</c:v>
                  </c:pt>
                </c:numCache>
              </c:numRef>
            </c:plus>
            <c:minus>
              <c:numRef>
                <c:f>Sheet1!$J$35:$J$47</c:f>
                <c:numCache>
                  <c:formatCode>General</c:formatCode>
                  <c:ptCount val="13"/>
                  <c:pt idx="0">
                    <c:v>1.8653080720194834E-4</c:v>
                  </c:pt>
                  <c:pt idx="1">
                    <c:v>7.480615509009371E-5</c:v>
                  </c:pt>
                  <c:pt idx="2">
                    <c:v>2.5720275768623471E-4</c:v>
                  </c:pt>
                  <c:pt idx="3">
                    <c:v>1.6107305594686285E-5</c:v>
                  </c:pt>
                  <c:pt idx="4">
                    <c:v>2.3677524556132631E-4</c:v>
                  </c:pt>
                  <c:pt idx="5">
                    <c:v>3.2475259494498318E-4</c:v>
                  </c:pt>
                  <c:pt idx="6">
                    <c:v>3.2588544861072988E-5</c:v>
                  </c:pt>
                  <c:pt idx="7">
                    <c:v>2.5124934518996889E-4</c:v>
                  </c:pt>
                  <c:pt idx="8">
                    <c:v>2.0887540334118063E-4</c:v>
                  </c:pt>
                  <c:pt idx="9">
                    <c:v>3.5399234008490205E-4</c:v>
                  </c:pt>
                  <c:pt idx="10">
                    <c:v>1.0581199673317596E-4</c:v>
                  </c:pt>
                  <c:pt idx="11">
                    <c:v>1.3993818504596037E-4</c:v>
                  </c:pt>
                  <c:pt idx="12">
                    <c:v>8.7378381114921327E-4</c:v>
                  </c:pt>
                </c:numCache>
              </c:numRef>
            </c:minus>
          </c:errBars>
          <c:xVal>
            <c:numRef>
              <c:f>Sheet1!$A$35:$A$47</c:f>
              <c:numCache>
                <c:formatCode>General</c:formatCode>
                <c:ptCount val="13"/>
                <c:pt idx="0">
                  <c:v>1.4142135623730951E-2</c:v>
                </c:pt>
                <c:pt idx="1">
                  <c:v>1.4433756729740642E-2</c:v>
                </c:pt>
                <c:pt idx="2">
                  <c:v>1.4744195615489713E-2</c:v>
                </c:pt>
                <c:pt idx="3">
                  <c:v>1.5075567228888179E-2</c:v>
                </c:pt>
                <c:pt idx="4">
                  <c:v>1.5430334996209192E-2</c:v>
                </c:pt>
                <c:pt idx="5">
                  <c:v>1.5811388300841896E-2</c:v>
                </c:pt>
                <c:pt idx="6">
                  <c:v>1.6222142113076255E-2</c:v>
                </c:pt>
                <c:pt idx="7">
                  <c:v>1.6666666666666666E-2</c:v>
                </c:pt>
                <c:pt idx="8">
                  <c:v>1.7149858514250885E-2</c:v>
                </c:pt>
                <c:pt idx="9">
                  <c:v>1.7677669529663688E-2</c:v>
                </c:pt>
                <c:pt idx="10">
                  <c:v>1.8257418583505537E-2</c:v>
                </c:pt>
                <c:pt idx="11">
                  <c:v>1.8898223650461361E-2</c:v>
                </c:pt>
                <c:pt idx="12">
                  <c:v>1.9611613513818404E-2</c:v>
                </c:pt>
              </c:numCache>
            </c:numRef>
          </c:xVal>
          <c:yVal>
            <c:numRef>
              <c:f>Sheet1!$I$35:$I$47</c:f>
              <c:numCache>
                <c:formatCode>General</c:formatCode>
                <c:ptCount val="13"/>
                <c:pt idx="0">
                  <c:v>3.8285263703491092E-2</c:v>
                </c:pt>
                <c:pt idx="1">
                  <c:v>3.905898522490462E-2</c:v>
                </c:pt>
                <c:pt idx="2">
                  <c:v>3.9883114431626662E-2</c:v>
                </c:pt>
                <c:pt idx="3">
                  <c:v>4.045691932201996E-2</c:v>
                </c:pt>
                <c:pt idx="4">
                  <c:v>4.1096662206758922E-2</c:v>
                </c:pt>
                <c:pt idx="5">
                  <c:v>4.2694199287911988E-2</c:v>
                </c:pt>
                <c:pt idx="6">
                  <c:v>4.3626579002450601E-2</c:v>
                </c:pt>
                <c:pt idx="7">
                  <c:v>4.5086380650950164E-2</c:v>
                </c:pt>
                <c:pt idx="8">
                  <c:v>4.6686269141164159E-2</c:v>
                </c:pt>
                <c:pt idx="9">
                  <c:v>4.8208248252242854E-2</c:v>
                </c:pt>
                <c:pt idx="10">
                  <c:v>4.9823043633376175E-2</c:v>
                </c:pt>
                <c:pt idx="11">
                  <c:v>5.0995536749313945E-2</c:v>
                </c:pt>
                <c:pt idx="12">
                  <c:v>5.3989534487063805E-2</c:v>
                </c:pt>
              </c:numCache>
            </c:numRef>
          </c:yVal>
        </c:ser>
        <c:dLbls/>
        <c:axId val="106880000"/>
        <c:axId val="98350976"/>
      </c:scatterChart>
      <c:valAx>
        <c:axId val="106880000"/>
        <c:scaling>
          <c:orientation val="minMax"/>
          <c:max val="2.0000000000000004E-2"/>
          <c:min val="1.4000000000000002E-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Voltage^-(1/2)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98350976"/>
        <c:crosses val="autoZero"/>
        <c:crossBetween val="midCat"/>
      </c:valAx>
      <c:valAx>
        <c:axId val="98350976"/>
        <c:scaling>
          <c:orientation val="minMax"/>
          <c:max val="6.0000000000000005E-2"/>
          <c:min val="2.0000000000000004E-2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   extrapolated (m)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06880000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48</xdr:row>
      <xdr:rowOff>9523</xdr:rowOff>
    </xdr:from>
    <xdr:to>
      <xdr:col>9</xdr:col>
      <xdr:colOff>1228725</xdr:colOff>
      <xdr:row>71</xdr:row>
      <xdr:rowOff>9524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72</xdr:row>
      <xdr:rowOff>9525</xdr:rowOff>
    </xdr:from>
    <xdr:to>
      <xdr:col>9</xdr:col>
      <xdr:colOff>1228725</xdr:colOff>
      <xdr:row>95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3"/>
  <sheetViews>
    <sheetView tabSelected="1" topLeftCell="A97" zoomScaleNormal="100" workbookViewId="0"/>
  </sheetViews>
  <sheetFormatPr defaultRowHeight="15"/>
  <cols>
    <col min="1" max="1" width="21.28515625" customWidth="1"/>
    <col min="2" max="5" width="18.5703125" customWidth="1"/>
    <col min="6" max="6" width="14.28515625" customWidth="1"/>
    <col min="7" max="10" width="18.5703125" customWidth="1"/>
  </cols>
  <sheetData>
    <row r="1" spans="1:10">
      <c r="A1" s="1"/>
      <c r="B1" s="5" t="s">
        <v>0</v>
      </c>
      <c r="C1" s="5"/>
      <c r="D1" s="5"/>
      <c r="E1" s="5"/>
      <c r="F1" s="2"/>
      <c r="G1" s="5" t="s">
        <v>1</v>
      </c>
      <c r="H1" s="5"/>
      <c r="I1" s="5"/>
      <c r="J1" s="5"/>
    </row>
    <row r="2" spans="1:10">
      <c r="B2" s="5" t="s">
        <v>5</v>
      </c>
      <c r="C2" s="5"/>
      <c r="D2" s="5" t="s">
        <v>6</v>
      </c>
      <c r="E2" s="5"/>
      <c r="F2" s="2"/>
      <c r="G2" s="5" t="s">
        <v>7</v>
      </c>
      <c r="H2" s="5"/>
      <c r="I2" s="6" t="s">
        <v>8</v>
      </c>
      <c r="J2" s="6"/>
    </row>
    <row r="3" spans="1:10">
      <c r="A3" s="1" t="s">
        <v>2</v>
      </c>
      <c r="B3" s="1" t="s">
        <v>3</v>
      </c>
      <c r="C3" s="1" t="s">
        <v>4</v>
      </c>
      <c r="D3" s="2" t="s">
        <v>3</v>
      </c>
      <c r="E3" s="2" t="s">
        <v>4</v>
      </c>
      <c r="G3" s="1" t="s">
        <v>3</v>
      </c>
      <c r="H3" s="1" t="s">
        <v>4</v>
      </c>
      <c r="I3" s="2" t="s">
        <v>3</v>
      </c>
      <c r="J3" s="2" t="s">
        <v>4</v>
      </c>
    </row>
    <row r="4" spans="1:10">
      <c r="A4" s="1">
        <v>5</v>
      </c>
      <c r="B4" s="1">
        <v>23.48</v>
      </c>
      <c r="C4" s="1">
        <v>39.840000000000003</v>
      </c>
      <c r="D4" s="1">
        <v>23.43</v>
      </c>
      <c r="E4" s="1">
        <v>39.65</v>
      </c>
      <c r="G4" s="1">
        <v>21.09</v>
      </c>
      <c r="H4" s="1">
        <v>37.659999999999997</v>
      </c>
      <c r="I4" s="1">
        <v>21.64</v>
      </c>
      <c r="J4" s="1">
        <v>37.31</v>
      </c>
    </row>
    <row r="5" spans="1:10">
      <c r="A5" s="1">
        <v>4.8</v>
      </c>
      <c r="B5" s="1">
        <v>24.09</v>
      </c>
      <c r="C5" s="1">
        <v>40</v>
      </c>
      <c r="D5" s="1">
        <v>23.49</v>
      </c>
      <c r="E5" s="1">
        <v>39.93</v>
      </c>
      <c r="G5" s="1">
        <v>22.11</v>
      </c>
      <c r="H5" s="1">
        <v>38.28</v>
      </c>
      <c r="I5" s="1">
        <v>22.25</v>
      </c>
      <c r="J5" s="1">
        <v>38.14</v>
      </c>
    </row>
    <row r="6" spans="1:10">
      <c r="A6" s="1">
        <v>4.5999999999999996</v>
      </c>
      <c r="B6" s="1">
        <v>24.77</v>
      </c>
      <c r="C6" s="1">
        <v>41.62</v>
      </c>
      <c r="D6" s="1">
        <v>24.82</v>
      </c>
      <c r="E6" s="1">
        <v>41.6</v>
      </c>
      <c r="G6" s="1">
        <v>22.36</v>
      </c>
      <c r="H6" s="1">
        <v>38.74</v>
      </c>
      <c r="I6" s="1">
        <v>22.97</v>
      </c>
      <c r="J6" s="1">
        <v>39.22</v>
      </c>
    </row>
    <row r="7" spans="1:10">
      <c r="A7" s="1">
        <v>4.4000000000000004</v>
      </c>
      <c r="B7" s="1">
        <v>24.83</v>
      </c>
      <c r="C7" s="1">
        <v>42</v>
      </c>
      <c r="D7" s="1">
        <v>25</v>
      </c>
      <c r="E7" s="1">
        <v>41.9</v>
      </c>
      <c r="G7" s="1">
        <v>23.17</v>
      </c>
      <c r="H7" s="1">
        <v>39.5</v>
      </c>
      <c r="I7" s="1">
        <v>23.05</v>
      </c>
      <c r="J7" s="1">
        <v>39.53</v>
      </c>
    </row>
    <row r="8" spans="1:10">
      <c r="A8" s="1">
        <v>4.2</v>
      </c>
      <c r="B8" s="1">
        <v>25.87</v>
      </c>
      <c r="C8" s="1">
        <v>42.5</v>
      </c>
      <c r="D8" s="1">
        <v>25.51</v>
      </c>
      <c r="E8" s="1">
        <v>42.88</v>
      </c>
      <c r="G8" s="1">
        <v>23.29</v>
      </c>
      <c r="H8" s="1">
        <v>39.89</v>
      </c>
      <c r="I8" s="1">
        <v>23.45</v>
      </c>
      <c r="J8" s="1">
        <v>40.33</v>
      </c>
    </row>
    <row r="9" spans="1:10">
      <c r="A9" s="1">
        <v>4</v>
      </c>
      <c r="B9" s="1">
        <v>26.61</v>
      </c>
      <c r="C9" s="1">
        <v>43.94</v>
      </c>
      <c r="D9" s="1">
        <v>26.75</v>
      </c>
      <c r="E9" s="1">
        <v>44.78</v>
      </c>
      <c r="G9" s="1">
        <v>24.06</v>
      </c>
      <c r="H9" s="1">
        <v>41.89</v>
      </c>
      <c r="I9" s="1">
        <v>24.19</v>
      </c>
      <c r="J9" s="1">
        <v>41.29</v>
      </c>
    </row>
    <row r="10" spans="1:10">
      <c r="A10" s="1">
        <v>3.8</v>
      </c>
      <c r="B10" s="1">
        <v>26.99</v>
      </c>
      <c r="C10" s="1">
        <v>45.88</v>
      </c>
      <c r="D10" s="1">
        <v>26.98</v>
      </c>
      <c r="E10" s="1">
        <v>45.64</v>
      </c>
      <c r="G10" s="1">
        <v>24.6</v>
      </c>
      <c r="H10" s="1">
        <v>42.42</v>
      </c>
      <c r="I10" s="1">
        <v>24.62</v>
      </c>
      <c r="J10" s="1">
        <v>42.48</v>
      </c>
    </row>
    <row r="11" spans="1:10">
      <c r="A11" s="1">
        <v>3.6</v>
      </c>
      <c r="B11" s="1">
        <v>27.25</v>
      </c>
      <c r="C11" s="1">
        <v>46.93</v>
      </c>
      <c r="D11" s="1">
        <v>27.85</v>
      </c>
      <c r="E11" s="1">
        <v>47.06</v>
      </c>
      <c r="G11" s="1">
        <v>25.32</v>
      </c>
      <c r="H11" s="1">
        <v>44.02</v>
      </c>
      <c r="I11" s="1">
        <v>25.33</v>
      </c>
      <c r="J11" s="1">
        <v>43.56</v>
      </c>
    </row>
    <row r="12" spans="1:10">
      <c r="A12" s="1">
        <v>3.4</v>
      </c>
      <c r="B12" s="1">
        <v>29.22</v>
      </c>
      <c r="C12" s="1">
        <v>48.58</v>
      </c>
      <c r="D12" s="1">
        <v>29.12</v>
      </c>
      <c r="E12" s="1">
        <v>48.39</v>
      </c>
      <c r="G12" s="1">
        <v>26.3</v>
      </c>
      <c r="H12" s="1">
        <v>45.44</v>
      </c>
      <c r="I12" s="1">
        <v>26.33</v>
      </c>
      <c r="J12" s="1">
        <v>45.06</v>
      </c>
    </row>
    <row r="13" spans="1:10">
      <c r="A13" s="1">
        <v>3.2</v>
      </c>
      <c r="B13" s="1">
        <v>29.61</v>
      </c>
      <c r="C13" s="1">
        <v>50.14</v>
      </c>
      <c r="D13" s="1">
        <v>29.63</v>
      </c>
      <c r="E13" s="1">
        <v>50.33</v>
      </c>
      <c r="G13" s="1">
        <v>27.12</v>
      </c>
      <c r="H13" s="1">
        <v>46.95</v>
      </c>
      <c r="I13" s="1">
        <v>27.43</v>
      </c>
      <c r="J13" s="1">
        <v>46.31</v>
      </c>
    </row>
    <row r="14" spans="1:10">
      <c r="A14" s="1">
        <v>3</v>
      </c>
      <c r="B14" s="1">
        <v>30.37</v>
      </c>
      <c r="C14" s="1">
        <v>51.8</v>
      </c>
      <c r="D14" s="1">
        <v>30.18</v>
      </c>
      <c r="E14" s="1">
        <v>51.17</v>
      </c>
      <c r="G14" s="1">
        <v>27.82</v>
      </c>
      <c r="H14" s="1">
        <v>48.18</v>
      </c>
      <c r="I14" s="1">
        <v>27.97</v>
      </c>
      <c r="J14" s="1">
        <v>47.99</v>
      </c>
    </row>
    <row r="15" spans="1:10">
      <c r="A15" s="1">
        <v>2.8</v>
      </c>
      <c r="B15" s="1">
        <v>31.61</v>
      </c>
      <c r="C15" s="1">
        <v>52.48</v>
      </c>
      <c r="D15" s="1">
        <v>32.049999999999997</v>
      </c>
      <c r="E15" s="1">
        <v>52.84</v>
      </c>
      <c r="G15" s="1">
        <v>28.43</v>
      </c>
      <c r="H15" s="1">
        <v>49.26</v>
      </c>
      <c r="I15" s="1">
        <v>29.09</v>
      </c>
      <c r="J15" s="1">
        <v>49.01</v>
      </c>
    </row>
    <row r="16" spans="1:10">
      <c r="A16" s="1">
        <v>2.6</v>
      </c>
      <c r="B16" s="1">
        <v>32.29</v>
      </c>
      <c r="C16" s="1">
        <v>53.5</v>
      </c>
      <c r="D16" s="1">
        <v>33.369999999999997</v>
      </c>
      <c r="E16" s="1">
        <v>54.29</v>
      </c>
      <c r="G16" s="1">
        <v>29.56</v>
      </c>
      <c r="H16" s="1">
        <v>51.02</v>
      </c>
      <c r="I16" s="1">
        <v>29.74</v>
      </c>
      <c r="J16" s="1">
        <v>52.56</v>
      </c>
    </row>
    <row r="18" spans="1:10">
      <c r="B18" s="5" t="s">
        <v>9</v>
      </c>
      <c r="C18" s="5"/>
      <c r="D18" s="5"/>
      <c r="E18" s="5"/>
      <c r="F18" s="5"/>
      <c r="G18" s="5"/>
      <c r="H18" s="5"/>
      <c r="I18" s="5"/>
      <c r="J18" s="5"/>
    </row>
    <row r="19" spans="1:10">
      <c r="A19" s="2" t="s">
        <v>2</v>
      </c>
      <c r="B19" s="4"/>
      <c r="C19" s="4"/>
      <c r="D19" s="4"/>
      <c r="E19" s="4"/>
      <c r="G19" s="4"/>
      <c r="H19" s="4"/>
      <c r="I19" s="4"/>
      <c r="J19" s="4"/>
    </row>
    <row r="20" spans="1:10">
      <c r="A20" s="2">
        <v>5</v>
      </c>
      <c r="B20">
        <f t="shared" ref="B20:E32" si="0">(B4*130)/(130-66+SQRT(66^2-(B4/2)^2))</f>
        <v>23.671656884441258</v>
      </c>
      <c r="C20">
        <f t="shared" si="0"/>
        <v>40.80612477579156</v>
      </c>
      <c r="D20">
        <f t="shared" si="0"/>
        <v>23.62042187540786</v>
      </c>
      <c r="E20">
        <f t="shared" si="0"/>
        <v>40.601921512545751</v>
      </c>
      <c r="G20">
        <f t="shared" ref="G20:J32" si="1">(G4*130)/(130-66+SQRT(66^2-(G4/2)^2))</f>
        <v>21.228449909593554</v>
      </c>
      <c r="H20">
        <f t="shared" si="1"/>
        <v>38.471794510693037</v>
      </c>
      <c r="I20">
        <f t="shared" si="1"/>
        <v>21.789670356433916</v>
      </c>
      <c r="J20">
        <f t="shared" si="1"/>
        <v>38.098732896289143</v>
      </c>
    </row>
    <row r="21" spans="1:10">
      <c r="A21" s="2">
        <v>4.8</v>
      </c>
      <c r="B21">
        <f t="shared" si="0"/>
        <v>24.297163914551405</v>
      </c>
      <c r="C21">
        <f t="shared" si="0"/>
        <v>40.978199820422397</v>
      </c>
      <c r="D21">
        <f t="shared" si="0"/>
        <v>23.681904535712242</v>
      </c>
      <c r="E21">
        <f t="shared" si="0"/>
        <v>40.902904077895371</v>
      </c>
      <c r="G21">
        <f t="shared" si="1"/>
        <v>22.269732740196019</v>
      </c>
      <c r="H21">
        <f t="shared" si="1"/>
        <v>39.133791379994712</v>
      </c>
      <c r="I21">
        <f t="shared" si="1"/>
        <v>22.412816137880071</v>
      </c>
      <c r="J21">
        <f t="shared" si="1"/>
        <v>38.984179069814523</v>
      </c>
    </row>
    <row r="22" spans="1:10">
      <c r="A22" s="2">
        <v>4.5999999999999996</v>
      </c>
      <c r="B22">
        <f t="shared" si="0"/>
        <v>24.995429135058924</v>
      </c>
      <c r="C22">
        <f t="shared" si="0"/>
        <v>42.726481507196262</v>
      </c>
      <c r="D22">
        <f t="shared" si="0"/>
        <v>25.046813732894293</v>
      </c>
      <c r="E22">
        <f t="shared" si="0"/>
        <v>42.704829643678899</v>
      </c>
      <c r="G22">
        <f t="shared" si="1"/>
        <v>22.525266862079896</v>
      </c>
      <c r="H22">
        <f t="shared" si="1"/>
        <v>39.625911673940422</v>
      </c>
      <c r="I22">
        <f t="shared" si="1"/>
        <v>23.14931165522998</v>
      </c>
      <c r="J22">
        <f t="shared" si="1"/>
        <v>40.140317189312896</v>
      </c>
    </row>
    <row r="23" spans="1:10">
      <c r="A23" s="2">
        <v>4.4000000000000004</v>
      </c>
      <c r="B23">
        <f t="shared" si="0"/>
        <v>25.057091343448345</v>
      </c>
      <c r="C23">
        <f t="shared" si="0"/>
        <v>43.138197749277552</v>
      </c>
      <c r="D23">
        <f t="shared" si="0"/>
        <v>25.2318460855723</v>
      </c>
      <c r="E23">
        <f t="shared" si="0"/>
        <v>43.02979022600816</v>
      </c>
      <c r="G23">
        <f t="shared" si="1"/>
        <v>23.354086633591404</v>
      </c>
      <c r="H23">
        <f t="shared" si="1"/>
        <v>40.440812016425269</v>
      </c>
      <c r="I23">
        <f t="shared" si="1"/>
        <v>23.231211452767148</v>
      </c>
      <c r="J23">
        <f t="shared" si="1"/>
        <v>40.473026627614644</v>
      </c>
    </row>
    <row r="24" spans="1:10">
      <c r="A24" s="2">
        <v>4.2</v>
      </c>
      <c r="B24">
        <f t="shared" si="0"/>
        <v>26.127241387271511</v>
      </c>
      <c r="C24">
        <f t="shared" si="0"/>
        <v>43.680896810213973</v>
      </c>
      <c r="D24">
        <f t="shared" si="0"/>
        <v>25.756515260743562</v>
      </c>
      <c r="E24">
        <f t="shared" si="0"/>
        <v>44.094093306214539</v>
      </c>
      <c r="G24">
        <f t="shared" si="1"/>
        <v>23.476992552332174</v>
      </c>
      <c r="H24">
        <f t="shared" si="1"/>
        <v>40.859886961197596</v>
      </c>
      <c r="I24">
        <f t="shared" si="1"/>
        <v>23.640915229966307</v>
      </c>
      <c r="J24">
        <f t="shared" si="1"/>
        <v>41.333437452320247</v>
      </c>
    </row>
    <row r="25" spans="1:10">
      <c r="A25" s="2">
        <v>4</v>
      </c>
      <c r="B25">
        <f t="shared" si="0"/>
        <v>26.890277915309699</v>
      </c>
      <c r="C25">
        <f t="shared" si="0"/>
        <v>45.250168071453587</v>
      </c>
      <c r="D25">
        <f t="shared" si="0"/>
        <v>27.034788477696903</v>
      </c>
      <c r="E25">
        <f t="shared" si="0"/>
        <v>46.170025724006599</v>
      </c>
      <c r="G25">
        <f t="shared" si="1"/>
        <v>24.266382073044177</v>
      </c>
      <c r="H25">
        <f t="shared" si="1"/>
        <v>43.018951882856967</v>
      </c>
      <c r="I25">
        <f t="shared" si="1"/>
        <v>24.399784556739235</v>
      </c>
      <c r="J25">
        <f t="shared" si="1"/>
        <v>42.369446692967003</v>
      </c>
    </row>
    <row r="26" spans="1:10">
      <c r="A26" s="2">
        <v>3.8</v>
      </c>
      <c r="B26">
        <f t="shared" si="0"/>
        <v>27.28263543268605</v>
      </c>
      <c r="C26">
        <f t="shared" si="0"/>
        <v>47.379741705486971</v>
      </c>
      <c r="D26">
        <f t="shared" si="0"/>
        <v>27.272305571815679</v>
      </c>
      <c r="E26">
        <f t="shared" si="0"/>
        <v>47.115297422496624</v>
      </c>
      <c r="G26">
        <f t="shared" si="1"/>
        <v>24.820764424588702</v>
      </c>
      <c r="H26">
        <f t="shared" si="1"/>
        <v>43.593990457589527</v>
      </c>
      <c r="I26">
        <f t="shared" si="1"/>
        <v>24.841309781510763</v>
      </c>
      <c r="J26">
        <f t="shared" si="1"/>
        <v>43.659167547311675</v>
      </c>
    </row>
    <row r="27" spans="1:10">
      <c r="A27" s="2">
        <v>3.6</v>
      </c>
      <c r="B27">
        <f t="shared" si="0"/>
        <v>27.551301092782513</v>
      </c>
      <c r="C27">
        <f t="shared" si="0"/>
        <v>48.540084378392031</v>
      </c>
      <c r="D27">
        <f t="shared" si="0"/>
        <v>28.171963085884371</v>
      </c>
      <c r="E27">
        <f t="shared" si="0"/>
        <v>48.684136607522092</v>
      </c>
      <c r="G27">
        <f t="shared" si="1"/>
        <v>25.560978759155034</v>
      </c>
      <c r="H27">
        <f t="shared" si="1"/>
        <v>45.33762999614013</v>
      </c>
      <c r="I27">
        <f t="shared" si="1"/>
        <v>25.571268026370259</v>
      </c>
      <c r="J27">
        <f t="shared" si="1"/>
        <v>44.835131305760193</v>
      </c>
    </row>
    <row r="28" spans="1:10">
      <c r="A28" s="2">
        <v>3.4</v>
      </c>
      <c r="B28">
        <f t="shared" si="0"/>
        <v>29.59272535388666</v>
      </c>
      <c r="C28">
        <f t="shared" si="0"/>
        <v>50.375012605190399</v>
      </c>
      <c r="D28">
        <f t="shared" si="0"/>
        <v>29.488847073711863</v>
      </c>
      <c r="E28">
        <f t="shared" si="0"/>
        <v>50.162980611317991</v>
      </c>
      <c r="G28">
        <f t="shared" si="1"/>
        <v>26.5704637582574</v>
      </c>
      <c r="H28">
        <f t="shared" si="1"/>
        <v>46.895144544505342</v>
      </c>
      <c r="I28">
        <f t="shared" si="1"/>
        <v>26.601403129892784</v>
      </c>
      <c r="J28">
        <f t="shared" si="1"/>
        <v>46.477393737822979</v>
      </c>
    </row>
    <row r="29" spans="1:10">
      <c r="A29" s="2">
        <v>3.2</v>
      </c>
      <c r="B29">
        <f t="shared" si="0"/>
        <v>29.998117195847062</v>
      </c>
      <c r="C29">
        <f t="shared" si="0"/>
        <v>52.123409891613576</v>
      </c>
      <c r="D29">
        <f t="shared" si="0"/>
        <v>30.018918036523072</v>
      </c>
      <c r="E29">
        <f t="shared" si="0"/>
        <v>52.337288200803641</v>
      </c>
      <c r="G29">
        <f t="shared" si="1"/>
        <v>27.416946727501188</v>
      </c>
      <c r="H29">
        <f t="shared" si="1"/>
        <v>48.562240592327754</v>
      </c>
      <c r="I29">
        <f t="shared" si="1"/>
        <v>27.737401760324563</v>
      </c>
      <c r="J29">
        <f t="shared" si="1"/>
        <v>47.854255912157953</v>
      </c>
    </row>
    <row r="30" spans="1:10">
      <c r="A30" s="2">
        <v>3</v>
      </c>
      <c r="B30">
        <f t="shared" si="0"/>
        <v>30.789351052338521</v>
      </c>
      <c r="C30">
        <f t="shared" si="0"/>
        <v>53.999107077427958</v>
      </c>
      <c r="D30">
        <f t="shared" si="0"/>
        <v>30.591387045505023</v>
      </c>
      <c r="E30">
        <f t="shared" si="0"/>
        <v>53.285347958970988</v>
      </c>
      <c r="G30">
        <f t="shared" si="1"/>
        <v>28.140907714551901</v>
      </c>
      <c r="H30">
        <f t="shared" si="1"/>
        <v>49.928855630109354</v>
      </c>
      <c r="I30">
        <f t="shared" si="1"/>
        <v>28.296208250249126</v>
      </c>
      <c r="J30">
        <f t="shared" si="1"/>
        <v>49.717231636643</v>
      </c>
    </row>
    <row r="31" spans="1:10">
      <c r="A31" s="2">
        <v>2.8</v>
      </c>
      <c r="B31">
        <f t="shared" si="0"/>
        <v>32.083940673887767</v>
      </c>
      <c r="C31">
        <f t="shared" si="0"/>
        <v>54.772183312841982</v>
      </c>
      <c r="D31">
        <f t="shared" si="0"/>
        <v>32.544427398497163</v>
      </c>
      <c r="E31">
        <f t="shared" si="0"/>
        <v>55.182600498637875</v>
      </c>
      <c r="G31">
        <f t="shared" si="1"/>
        <v>28.77283532310468</v>
      </c>
      <c r="H31">
        <f t="shared" si="1"/>
        <v>51.135474934359898</v>
      </c>
      <c r="I31">
        <f t="shared" si="1"/>
        <v>29.457688991720126</v>
      </c>
      <c r="J31">
        <f t="shared" si="1"/>
        <v>50.855598564267979</v>
      </c>
    </row>
    <row r="32" spans="1:10">
      <c r="A32" s="2">
        <v>2.6</v>
      </c>
      <c r="B32">
        <f t="shared" si="0"/>
        <v>32.795854477198937</v>
      </c>
      <c r="C32">
        <f t="shared" si="0"/>
        <v>55.937120912938738</v>
      </c>
      <c r="D32">
        <f t="shared" si="0"/>
        <v>33.929531229334088</v>
      </c>
      <c r="E32">
        <f t="shared" si="0"/>
        <v>56.843880483591519</v>
      </c>
      <c r="G32">
        <f t="shared" si="1"/>
        <v>29.946120031510848</v>
      </c>
      <c r="H32">
        <f t="shared" si="1"/>
        <v>53.115750675914597</v>
      </c>
      <c r="I32">
        <f t="shared" si="1"/>
        <v>30.13334288103313</v>
      </c>
      <c r="J32">
        <f t="shared" si="1"/>
        <v>54.863318298213024</v>
      </c>
    </row>
    <row r="33" spans="1:10">
      <c r="B33" s="5" t="s">
        <v>11</v>
      </c>
      <c r="C33" s="5"/>
      <c r="D33" s="5"/>
      <c r="E33" s="5"/>
      <c r="F33" s="5"/>
      <c r="G33" s="5"/>
      <c r="H33" s="5"/>
      <c r="I33" s="5"/>
      <c r="J33" s="5"/>
    </row>
    <row r="34" spans="1:10">
      <c r="A34" s="3" t="s">
        <v>12</v>
      </c>
      <c r="B34" s="3" t="s">
        <v>13</v>
      </c>
      <c r="C34" s="3" t="s">
        <v>10</v>
      </c>
      <c r="D34" s="3" t="s">
        <v>14</v>
      </c>
      <c r="E34" s="3" t="s">
        <v>10</v>
      </c>
      <c r="F34" s="3"/>
      <c r="G34" s="3" t="s">
        <v>13</v>
      </c>
      <c r="H34" s="3" t="s">
        <v>10</v>
      </c>
      <c r="I34" s="3" t="s">
        <v>14</v>
      </c>
      <c r="J34" s="3" t="s">
        <v>10</v>
      </c>
    </row>
    <row r="35" spans="1:10">
      <c r="A35">
        <f>1/SQRT(A20*1000)</f>
        <v>1.4142135623730951E-2</v>
      </c>
      <c r="B35">
        <f>AVERAGE(B20,D20)*0.001</f>
        <v>2.3646039379924561E-2</v>
      </c>
      <c r="C35">
        <f>STDEV(B20*0.001,D20*0.001)/SQRT(2)</f>
        <v>2.5617504516699599E-5</v>
      </c>
      <c r="D35">
        <f>AVERAGE(C20,E20)*0.001</f>
        <v>4.0704023144168662E-2</v>
      </c>
      <c r="E35">
        <f>STDEV(C20*0.001,E20*0.001)/SQRT(2)</f>
        <v>1.0210163162290702E-4</v>
      </c>
      <c r="G35">
        <f>AVERAGE(G20,I20)*0.001</f>
        <v>2.1509060133013732E-2</v>
      </c>
      <c r="H35">
        <f>STDEV(G20*0.001,I20*0.001)/SQRT(2)</f>
        <v>2.8061022342018219E-4</v>
      </c>
      <c r="I35">
        <f>AVERAGE(H20,J20)*0.001</f>
        <v>3.8285263703491092E-2</v>
      </c>
      <c r="J35">
        <f>STDEV(H20*0.001,J20*0.001)/SQRT(2)</f>
        <v>1.8653080720194834E-4</v>
      </c>
    </row>
    <row r="36" spans="1:10">
      <c r="A36">
        <f t="shared" ref="A36:A47" si="2">1/SQRT(A21*1000)</f>
        <v>1.4433756729740642E-2</v>
      </c>
      <c r="B36">
        <f t="shared" ref="B36:B47" si="3">AVERAGE(B21,D21)*0.001</f>
        <v>2.3989534225131823E-2</v>
      </c>
      <c r="C36">
        <f t="shared" ref="C36:C47" si="4">STDEV(B21*0.001,D21*0.001)/SQRT(2)</f>
        <v>3.0762968941958063E-4</v>
      </c>
      <c r="D36">
        <f t="shared" ref="D36:D47" si="5">AVERAGE(C21,E21)*0.001</f>
        <v>4.0940551949158889E-2</v>
      </c>
      <c r="E36">
        <f t="shared" ref="E36:E47" si="6">STDEV(C21*0.001,E21*0.001)/SQRT(2)</f>
        <v>3.7647871263511011E-5</v>
      </c>
      <c r="G36">
        <f t="shared" ref="G36:G47" si="7">AVERAGE(G21,I21)*0.001</f>
        <v>2.2341274439038047E-2</v>
      </c>
      <c r="H36">
        <f t="shared" ref="H36:H47" si="8">STDEV(G21*0.001,I21*0.001)/SQRT(2)</f>
        <v>7.1541698842025533E-5</v>
      </c>
      <c r="I36">
        <f t="shared" ref="I36:I47" si="9">AVERAGE(H21,J21)*0.001</f>
        <v>3.905898522490462E-2</v>
      </c>
      <c r="J36">
        <f t="shared" ref="J36:J47" si="10">STDEV(H21*0.001,J21*0.001)/SQRT(2)</f>
        <v>7.480615509009371E-5</v>
      </c>
    </row>
    <row r="37" spans="1:10">
      <c r="A37">
        <f t="shared" si="2"/>
        <v>1.4744195615489713E-2</v>
      </c>
      <c r="B37">
        <f t="shared" si="3"/>
        <v>2.5021121433976612E-2</v>
      </c>
      <c r="C37">
        <f t="shared" si="4"/>
        <v>2.5692298917684778E-5</v>
      </c>
      <c r="D37">
        <f t="shared" si="5"/>
        <v>4.2715655575437578E-2</v>
      </c>
      <c r="E37">
        <f t="shared" si="6"/>
        <v>1.0825931758679658E-5</v>
      </c>
      <c r="G37">
        <f t="shared" si="7"/>
        <v>2.2837289258654938E-2</v>
      </c>
      <c r="H37">
        <f t="shared" si="8"/>
        <v>3.1202239657504224E-4</v>
      </c>
      <c r="I37">
        <f t="shared" si="9"/>
        <v>3.9883114431626662E-2</v>
      </c>
      <c r="J37">
        <f t="shared" si="10"/>
        <v>2.5720275768623471E-4</v>
      </c>
    </row>
    <row r="38" spans="1:10">
      <c r="A38">
        <f t="shared" si="2"/>
        <v>1.5075567228888179E-2</v>
      </c>
      <c r="B38">
        <f t="shared" si="3"/>
        <v>2.5144468714510326E-2</v>
      </c>
      <c r="C38">
        <f t="shared" si="4"/>
        <v>8.7377371061977613E-5</v>
      </c>
      <c r="D38">
        <f t="shared" si="5"/>
        <v>4.3083993987642857E-2</v>
      </c>
      <c r="E38">
        <f t="shared" si="6"/>
        <v>5.420376163469548E-5</v>
      </c>
      <c r="G38">
        <f t="shared" si="7"/>
        <v>2.3292649043179275E-2</v>
      </c>
      <c r="H38">
        <f t="shared" si="8"/>
        <v>6.1437590412128152E-5</v>
      </c>
      <c r="I38">
        <f t="shared" si="9"/>
        <v>4.045691932201996E-2</v>
      </c>
      <c r="J38">
        <f t="shared" si="10"/>
        <v>1.6107305594686285E-5</v>
      </c>
    </row>
    <row r="39" spans="1:10">
      <c r="A39">
        <f t="shared" si="2"/>
        <v>1.5430334996209192E-2</v>
      </c>
      <c r="B39">
        <f t="shared" si="3"/>
        <v>2.5941878324007538E-2</v>
      </c>
      <c r="C39">
        <f t="shared" si="4"/>
        <v>1.8536306326397478E-4</v>
      </c>
      <c r="D39">
        <f t="shared" si="5"/>
        <v>4.3887495058214258E-2</v>
      </c>
      <c r="E39">
        <f t="shared" si="6"/>
        <v>2.0659824800028231E-4</v>
      </c>
      <c r="G39">
        <f t="shared" si="7"/>
        <v>2.3558953891149242E-2</v>
      </c>
      <c r="H39">
        <f t="shared" si="8"/>
        <v>8.196133881706659E-5</v>
      </c>
      <c r="I39">
        <f t="shared" si="9"/>
        <v>4.1096662206758922E-2</v>
      </c>
      <c r="J39">
        <f t="shared" si="10"/>
        <v>2.3677524556132631E-4</v>
      </c>
    </row>
    <row r="40" spans="1:10">
      <c r="A40">
        <f t="shared" si="2"/>
        <v>1.5811388300841896E-2</v>
      </c>
      <c r="B40">
        <f t="shared" si="3"/>
        <v>2.6962533196503304E-2</v>
      </c>
      <c r="C40">
        <f t="shared" si="4"/>
        <v>7.2255281193601612E-5</v>
      </c>
      <c r="D40">
        <f t="shared" si="5"/>
        <v>4.5710096897730097E-2</v>
      </c>
      <c r="E40">
        <f t="shared" si="6"/>
        <v>4.599288262765073E-4</v>
      </c>
      <c r="G40">
        <f t="shared" si="7"/>
        <v>2.4333083314891705E-2</v>
      </c>
      <c r="H40">
        <f t="shared" si="8"/>
        <v>6.6701241847528722E-5</v>
      </c>
      <c r="I40">
        <f t="shared" si="9"/>
        <v>4.2694199287911988E-2</v>
      </c>
      <c r="J40">
        <f t="shared" si="10"/>
        <v>3.2475259494498318E-4</v>
      </c>
    </row>
    <row r="41" spans="1:10">
      <c r="A41">
        <f t="shared" si="2"/>
        <v>1.6222142113076255E-2</v>
      </c>
      <c r="B41">
        <f t="shared" si="3"/>
        <v>2.7277470502250864E-2</v>
      </c>
      <c r="C41">
        <f t="shared" si="4"/>
        <v>5.1649304351857042E-6</v>
      </c>
      <c r="D41">
        <f t="shared" si="5"/>
        <v>4.7247519563991799E-2</v>
      </c>
      <c r="E41">
        <f t="shared" si="6"/>
        <v>1.3222214149517103E-4</v>
      </c>
      <c r="G41">
        <f t="shared" si="7"/>
        <v>2.4831037103049732E-2</v>
      </c>
      <c r="H41">
        <f t="shared" si="8"/>
        <v>1.0272678461030818E-5</v>
      </c>
      <c r="I41">
        <f t="shared" si="9"/>
        <v>4.3626579002450601E-2</v>
      </c>
      <c r="J41">
        <f t="shared" si="10"/>
        <v>3.2588544861072988E-5</v>
      </c>
    </row>
    <row r="42" spans="1:10">
      <c r="A42">
        <f t="shared" si="2"/>
        <v>1.6666666666666666E-2</v>
      </c>
      <c r="B42">
        <f t="shared" si="3"/>
        <v>2.7861632089333441E-2</v>
      </c>
      <c r="C42">
        <f t="shared" si="4"/>
        <v>3.1033099655092961E-4</v>
      </c>
      <c r="D42">
        <f t="shared" si="5"/>
        <v>4.8612110492957057E-2</v>
      </c>
      <c r="E42">
        <f t="shared" si="6"/>
        <v>7.20261145650304E-5</v>
      </c>
      <c r="G42">
        <f t="shared" si="7"/>
        <v>2.5566123392762648E-2</v>
      </c>
      <c r="H42">
        <f t="shared" si="8"/>
        <v>5.1446336076111515E-6</v>
      </c>
      <c r="I42">
        <f t="shared" si="9"/>
        <v>4.5086380650950164E-2</v>
      </c>
      <c r="J42">
        <f t="shared" si="10"/>
        <v>2.5124934518996889E-4</v>
      </c>
    </row>
    <row r="43" spans="1:10">
      <c r="A43">
        <f t="shared" si="2"/>
        <v>1.7149858514250885E-2</v>
      </c>
      <c r="B43">
        <f t="shared" si="3"/>
        <v>2.9540786213799262E-2</v>
      </c>
      <c r="C43">
        <f t="shared" si="4"/>
        <v>5.193914008739739E-5</v>
      </c>
      <c r="D43">
        <f t="shared" si="5"/>
        <v>5.02689966082542E-2</v>
      </c>
      <c r="E43">
        <f t="shared" si="6"/>
        <v>1.060159969362047E-4</v>
      </c>
      <c r="G43">
        <f t="shared" si="7"/>
        <v>2.6585933444075092E-2</v>
      </c>
      <c r="H43">
        <f t="shared" si="8"/>
        <v>1.5469685817691425E-5</v>
      </c>
      <c r="I43">
        <f t="shared" si="9"/>
        <v>4.6686269141164159E-2</v>
      </c>
      <c r="J43">
        <f t="shared" si="10"/>
        <v>2.0887540334118063E-4</v>
      </c>
    </row>
    <row r="44" spans="1:10">
      <c r="A44">
        <f t="shared" si="2"/>
        <v>1.7677669529663688E-2</v>
      </c>
      <c r="B44">
        <f t="shared" si="3"/>
        <v>3.0008517616185067E-2</v>
      </c>
      <c r="C44">
        <f t="shared" si="4"/>
        <v>1.0400420338004672E-5</v>
      </c>
      <c r="D44">
        <f t="shared" si="5"/>
        <v>5.2230349046208609E-2</v>
      </c>
      <c r="E44">
        <f t="shared" si="6"/>
        <v>1.0693915459503155E-4</v>
      </c>
      <c r="G44">
        <f t="shared" si="7"/>
        <v>2.7577174243912875E-2</v>
      </c>
      <c r="H44">
        <f t="shared" si="8"/>
        <v>1.6022751641168659E-4</v>
      </c>
      <c r="I44">
        <f t="shared" si="9"/>
        <v>4.8208248252242854E-2</v>
      </c>
      <c r="J44">
        <f t="shared" si="10"/>
        <v>3.5399234008490205E-4</v>
      </c>
    </row>
    <row r="45" spans="1:10">
      <c r="A45">
        <f t="shared" si="2"/>
        <v>1.8257418583505537E-2</v>
      </c>
      <c r="B45">
        <f t="shared" si="3"/>
        <v>3.0690369048921775E-2</v>
      </c>
      <c r="C45">
        <f t="shared" si="4"/>
        <v>9.8982003416748704E-5</v>
      </c>
      <c r="D45">
        <f t="shared" si="5"/>
        <v>5.3642227518199477E-2</v>
      </c>
      <c r="E45">
        <f t="shared" si="6"/>
        <v>3.5687955922848383E-4</v>
      </c>
      <c r="G45">
        <f t="shared" si="7"/>
        <v>2.8218557982400513E-2</v>
      </c>
      <c r="H45">
        <f t="shared" si="8"/>
        <v>7.7650267848613369E-5</v>
      </c>
      <c r="I45">
        <f t="shared" si="9"/>
        <v>4.9823043633376175E-2</v>
      </c>
      <c r="J45">
        <f t="shared" si="10"/>
        <v>1.0581199673317596E-4</v>
      </c>
    </row>
    <row r="46" spans="1:10">
      <c r="A46">
        <f t="shared" si="2"/>
        <v>1.8898223650461361E-2</v>
      </c>
      <c r="B46">
        <f t="shared" si="3"/>
        <v>3.2314184036192468E-2</v>
      </c>
      <c r="C46">
        <f t="shared" si="4"/>
        <v>2.3024336230469816E-4</v>
      </c>
      <c r="D46">
        <f t="shared" si="5"/>
        <v>5.4977391905739928E-2</v>
      </c>
      <c r="E46">
        <f t="shared" si="6"/>
        <v>2.0520859289794785E-4</v>
      </c>
      <c r="G46">
        <f t="shared" si="7"/>
        <v>2.9115262157412402E-2</v>
      </c>
      <c r="H46">
        <f t="shared" si="8"/>
        <v>3.4242683430772339E-4</v>
      </c>
      <c r="I46">
        <f t="shared" si="9"/>
        <v>5.0995536749313945E-2</v>
      </c>
      <c r="J46">
        <f t="shared" si="10"/>
        <v>1.3993818504596037E-4</v>
      </c>
    </row>
    <row r="47" spans="1:10">
      <c r="A47">
        <f t="shared" si="2"/>
        <v>1.9611613513818404E-2</v>
      </c>
      <c r="B47">
        <f t="shared" si="3"/>
        <v>3.3362692853266512E-2</v>
      </c>
      <c r="C47">
        <f t="shared" si="4"/>
        <v>5.6683837606757645E-4</v>
      </c>
      <c r="D47">
        <f t="shared" si="5"/>
        <v>5.6390500698265129E-2</v>
      </c>
      <c r="E47">
        <f t="shared" si="6"/>
        <v>4.5337978532639095E-4</v>
      </c>
      <c r="G47">
        <f t="shared" si="7"/>
        <v>3.0039731456271989E-2</v>
      </c>
      <c r="H47">
        <f t="shared" si="8"/>
        <v>9.3611424761139844E-5</v>
      </c>
      <c r="I47">
        <f t="shared" si="9"/>
        <v>5.3989534487063805E-2</v>
      </c>
      <c r="J47">
        <f t="shared" si="10"/>
        <v>8.7378381114921327E-4</v>
      </c>
    </row>
    <row r="98" spans="1:10">
      <c r="B98" s="5" t="s">
        <v>15</v>
      </c>
      <c r="C98" s="5"/>
      <c r="D98" s="5"/>
      <c r="E98" s="5"/>
      <c r="F98" s="3"/>
      <c r="G98" s="3"/>
      <c r="H98" s="3"/>
      <c r="I98" s="3"/>
      <c r="J98" s="3"/>
    </row>
    <row r="99" spans="1:10">
      <c r="B99" s="5" t="s">
        <v>17</v>
      </c>
      <c r="C99" s="5"/>
      <c r="D99" s="5" t="s">
        <v>18</v>
      </c>
      <c r="E99" s="5"/>
      <c r="H99" s="3"/>
      <c r="I99" s="3"/>
      <c r="J99" s="3"/>
    </row>
    <row r="100" spans="1:10">
      <c r="A100" t="s">
        <v>16</v>
      </c>
      <c r="B100" t="s">
        <v>19</v>
      </c>
      <c r="C100" t="s">
        <v>20</v>
      </c>
      <c r="D100" s="5"/>
      <c r="E100" s="5"/>
      <c r="G100" s="3"/>
      <c r="H100" s="3"/>
      <c r="I100" s="3" t="s">
        <v>10</v>
      </c>
      <c r="J100" s="3"/>
    </row>
    <row r="101" spans="1:10">
      <c r="A101">
        <f>A4*1000</f>
        <v>5000</v>
      </c>
      <c r="B101">
        <f>(2*0.13*6.626E-34)/(B35*SQRT(2*(1.602E-19)*(9.109E-31)*A101))</f>
        <v>1.9072154845654469E-10</v>
      </c>
      <c r="C101">
        <f>(2*0.13*6.626E-34)/(D35*SQRT(2*(1.602E-19)*(9.109E-31)*A101))</f>
        <v>1.1079517200131432E-10</v>
      </c>
      <c r="D101">
        <f>(2*0.13*6.626E-34)/(G35*SQRT(2*(1.602E-19)*(9.109E-31)*A101))</f>
        <v>2.096702142034393E-10</v>
      </c>
      <c r="E101">
        <f>(2*0.13*6.626E-34)/(I35*SQRT(2*(1.602E-19)*(9.109E-31)*A101))</f>
        <v>1.1779491138760036E-10</v>
      </c>
      <c r="G101" s="7" t="s">
        <v>21</v>
      </c>
      <c r="H101" s="8">
        <f>AVERAGE(B101:B113)</f>
        <v>1.8887920402766485E-10</v>
      </c>
      <c r="I101">
        <f>STDEV(B101:B113)/SQRT(13)</f>
        <v>5.6822842919964988E-13</v>
      </c>
    </row>
    <row r="102" spans="1:10">
      <c r="A102">
        <f>A5*1000</f>
        <v>4800</v>
      </c>
      <c r="B102">
        <f t="shared" ref="B102:B113" si="11">(2*0.13*6.626E-34)/(B36*SQRT(2*(1.602E-19)*(9.109E-31)*A102))</f>
        <v>1.9186720107568549E-10</v>
      </c>
      <c r="C102">
        <f t="shared" ref="C102:C113" si="12">(2*0.13*6.626E-34)/(D36*SQRT(2*(1.602E-19)*(9.109E-31)*A102))</f>
        <v>1.1242654453221093E-10</v>
      </c>
      <c r="D102">
        <f t="shared" ref="D102:D113" si="13">(2*0.13*6.626E-34)/(G36*SQRT(2*(1.602E-19)*(9.109E-31)*A102))</f>
        <v>2.0602248092179967E-10</v>
      </c>
      <c r="E102">
        <f t="shared" ref="E102:E113" si="14">(2*0.13*6.626E-34)/(I36*SQRT(2*(1.602E-19)*(9.109E-31)*A102))</f>
        <v>1.1784240579682512E-10</v>
      </c>
      <c r="G102" s="7" t="s">
        <v>21</v>
      </c>
      <c r="H102" s="8">
        <f>AVERAGE(C101:C113)</f>
        <v>1.1014672425195646E-10</v>
      </c>
      <c r="I102">
        <f>STDEV(C101:C113)/SQRT(13)</f>
        <v>3.8303109973859998E-13</v>
      </c>
    </row>
    <row r="103" spans="1:10">
      <c r="A103">
        <f>A6*1000</f>
        <v>4600</v>
      </c>
      <c r="B103">
        <f t="shared" si="11"/>
        <v>1.8791328653990471E-10</v>
      </c>
      <c r="C103">
        <f t="shared" si="12"/>
        <v>1.1007208243050437E-10</v>
      </c>
      <c r="D103">
        <f t="shared" si="13"/>
        <v>2.0588262942768906E-10</v>
      </c>
      <c r="E103">
        <f t="shared" si="14"/>
        <v>1.1788951862405575E-10</v>
      </c>
      <c r="G103" s="7" t="s">
        <v>21</v>
      </c>
      <c r="H103" s="8">
        <f>AVERAGE(D101:D113)</f>
        <v>2.0706856606999605E-10</v>
      </c>
      <c r="I103">
        <f>STDEV(D101:D113)/SQRT(13)</f>
        <v>4.0770682678786529E-13</v>
      </c>
    </row>
    <row r="104" spans="1:10">
      <c r="A104">
        <f>A7*1000</f>
        <v>4400</v>
      </c>
      <c r="B104">
        <f t="shared" si="11"/>
        <v>1.9119405000439614E-10</v>
      </c>
      <c r="C104">
        <f t="shared" si="12"/>
        <v>1.1158373130668707E-10</v>
      </c>
      <c r="D104">
        <f t="shared" si="13"/>
        <v>2.0639442082453138E-10</v>
      </c>
      <c r="E104">
        <f t="shared" si="14"/>
        <v>1.188294336123473E-10</v>
      </c>
      <c r="G104" s="7" t="s">
        <v>21</v>
      </c>
      <c r="H104" s="8">
        <f>AVERAGE(E101:E113)</f>
        <v>1.1781492488871779E-10</v>
      </c>
      <c r="I104">
        <f>STDEV(E101:E113)/SQRT(13)</f>
        <v>2.7229055856089475E-13</v>
      </c>
    </row>
    <row r="105" spans="1:10">
      <c r="A105">
        <f>A8*1000</f>
        <v>4200</v>
      </c>
      <c r="B105">
        <f t="shared" si="11"/>
        <v>1.896780654444778E-10</v>
      </c>
      <c r="C105">
        <f t="shared" si="12"/>
        <v>1.1211861802472162E-10</v>
      </c>
      <c r="D105">
        <f t="shared" si="13"/>
        <v>2.0886348847358552E-10</v>
      </c>
      <c r="E105">
        <f t="shared" si="14"/>
        <v>1.1973248021306507E-10</v>
      </c>
    </row>
    <row r="106" spans="1:10">
      <c r="A106">
        <f>A9*1000</f>
        <v>4000</v>
      </c>
      <c r="B106">
        <f t="shared" si="11"/>
        <v>1.8700468470053439E-10</v>
      </c>
      <c r="C106">
        <f t="shared" si="12"/>
        <v>1.1030648284165368E-10</v>
      </c>
      <c r="D106">
        <f t="shared" si="13"/>
        <v>2.0721254079847925E-10</v>
      </c>
      <c r="E106">
        <f t="shared" si="14"/>
        <v>1.1809847949455205E-10</v>
      </c>
    </row>
    <row r="107" spans="1:10">
      <c r="A107">
        <f>A10*1000</f>
        <v>3800</v>
      </c>
      <c r="B107">
        <f t="shared" si="11"/>
        <v>1.896475696977012E-10</v>
      </c>
      <c r="C107">
        <f t="shared" si="12"/>
        <v>1.0948947237846382E-10</v>
      </c>
      <c r="D107">
        <f t="shared" si="13"/>
        <v>2.0833225639283712E-10</v>
      </c>
      <c r="E107">
        <f t="shared" si="14"/>
        <v>1.185769342116425E-10</v>
      </c>
    </row>
    <row r="108" spans="1:10">
      <c r="A108">
        <f>A11*1000</f>
        <v>3600</v>
      </c>
      <c r="B108">
        <f t="shared" si="11"/>
        <v>1.907591467875968E-10</v>
      </c>
      <c r="C108">
        <f t="shared" si="12"/>
        <v>1.0933203910661716E-10</v>
      </c>
      <c r="D108">
        <f t="shared" si="13"/>
        <v>2.078868619939355E-10</v>
      </c>
      <c r="E108">
        <f t="shared" si="14"/>
        <v>1.1788174363823477E-10</v>
      </c>
    </row>
    <row r="109" spans="1:10">
      <c r="A109">
        <f>A12*1000</f>
        <v>3400</v>
      </c>
      <c r="B109">
        <f t="shared" si="11"/>
        <v>1.8513207404372829E-10</v>
      </c>
      <c r="C109">
        <f t="shared" si="12"/>
        <v>1.0879363802031863E-10</v>
      </c>
      <c r="D109">
        <f t="shared" si="13"/>
        <v>2.0570829428078009E-10</v>
      </c>
      <c r="E109">
        <f t="shared" si="14"/>
        <v>1.1714251580280934E-10</v>
      </c>
    </row>
    <row r="110" spans="1:10">
      <c r="A110">
        <f>A13*1000</f>
        <v>3200</v>
      </c>
      <c r="B110">
        <f t="shared" si="11"/>
        <v>1.8785538255692131E-10</v>
      </c>
      <c r="C110">
        <f t="shared" si="12"/>
        <v>1.0793076553570851E-10</v>
      </c>
      <c r="D110">
        <f t="shared" si="13"/>
        <v>2.0441766465608324E-10</v>
      </c>
      <c r="E110">
        <f t="shared" si="14"/>
        <v>1.1693562328293661E-10</v>
      </c>
    </row>
    <row r="111" spans="1:10">
      <c r="A111">
        <f>A14*1000</f>
        <v>3000</v>
      </c>
      <c r="B111">
        <f t="shared" si="11"/>
        <v>1.897057246653756E-10</v>
      </c>
      <c r="C111">
        <f t="shared" si="12"/>
        <v>1.0853648273085253E-10</v>
      </c>
      <c r="D111">
        <f t="shared" si="13"/>
        <v>2.0632304118108016E-10</v>
      </c>
      <c r="E111">
        <f t="shared" si="14"/>
        <v>1.1685634349269867E-10</v>
      </c>
    </row>
    <row r="112" spans="1:10">
      <c r="A112">
        <f>A15*1000</f>
        <v>2800</v>
      </c>
      <c r="B112">
        <f t="shared" si="11"/>
        <v>1.864966199308572E-10</v>
      </c>
      <c r="C112">
        <f t="shared" si="12"/>
        <v>1.0961753349278765E-10</v>
      </c>
      <c r="D112">
        <f t="shared" si="13"/>
        <v>2.0698718307914282E-10</v>
      </c>
      <c r="E112">
        <f t="shared" si="14"/>
        <v>1.1817673629358623E-10</v>
      </c>
    </row>
    <row r="113" spans="1:5">
      <c r="A113">
        <f>A16*1000</f>
        <v>2600</v>
      </c>
      <c r="B113">
        <f t="shared" si="11"/>
        <v>1.8745429845591928E-10</v>
      </c>
      <c r="C113">
        <f t="shared" si="12"/>
        <v>1.1090485287359387E-10</v>
      </c>
      <c r="D113">
        <f t="shared" si="13"/>
        <v>2.0819028267656566E-10</v>
      </c>
      <c r="E113">
        <f t="shared" si="14"/>
        <v>1.1583689770297753E-10</v>
      </c>
    </row>
  </sheetData>
  <mergeCells count="12">
    <mergeCell ref="B33:J33"/>
    <mergeCell ref="D100:E100"/>
    <mergeCell ref="B99:C99"/>
    <mergeCell ref="D99:E99"/>
    <mergeCell ref="B98:E98"/>
    <mergeCell ref="B18:J18"/>
    <mergeCell ref="B1:E1"/>
    <mergeCell ref="G1:J1"/>
    <mergeCell ref="B2:C2"/>
    <mergeCell ref="D2:E2"/>
    <mergeCell ref="G2:H2"/>
    <mergeCell ref="I2:J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Matthew A. Cordova</cp:lastModifiedBy>
  <dcterms:created xsi:type="dcterms:W3CDTF">2010-10-29T04:42:10Z</dcterms:created>
  <dcterms:modified xsi:type="dcterms:W3CDTF">2010-10-30T21:33:58Z</dcterms:modified>
</cp:coreProperties>
</file>