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35" windowHeight="3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7" i="1"/>
  <c r="N3"/>
  <c r="N4"/>
  <c r="N5"/>
  <c r="N2"/>
  <c r="M3"/>
  <c r="M4"/>
  <c r="M5"/>
  <c r="M2"/>
  <c r="P3"/>
  <c r="Q3" s="1"/>
  <c r="P4"/>
  <c r="Q4" s="1"/>
  <c r="P5"/>
  <c r="Q5" s="1"/>
  <c r="P2"/>
  <c r="Q2" s="1"/>
  <c r="L5"/>
  <c r="L4"/>
  <c r="L3"/>
  <c r="L2"/>
  <c r="H2"/>
  <c r="G2"/>
</calcChain>
</file>

<file path=xl/sharedStrings.xml><?xml version="1.0" encoding="utf-8"?>
<sst xmlns="http://schemas.openxmlformats.org/spreadsheetml/2006/main" count="20" uniqueCount="20">
  <si>
    <t>red 690.75nm 499</t>
  </si>
  <si>
    <t>yellow 579nm 455</t>
  </si>
  <si>
    <t>yellow 577nm 454</t>
  </si>
  <si>
    <t>green 546.1nm 441.5</t>
  </si>
  <si>
    <t>violet 435.8nm 386.5</t>
  </si>
  <si>
    <t>real values</t>
  </si>
  <si>
    <t>measurement</t>
  </si>
  <si>
    <t>slope</t>
  </si>
  <si>
    <t>intercept</t>
  </si>
  <si>
    <t>hydrogen</t>
  </si>
  <si>
    <t>red</t>
  </si>
  <si>
    <t>blue green</t>
  </si>
  <si>
    <t>violet</t>
  </si>
  <si>
    <t>faint violet</t>
  </si>
  <si>
    <t>measured</t>
  </si>
  <si>
    <t>1/wavelength</t>
  </si>
  <si>
    <t>n number</t>
  </si>
  <si>
    <t>R</t>
  </si>
  <si>
    <t>actual wavelength(nm)</t>
  </si>
  <si>
    <t>actual wavelength(m)</t>
  </si>
</sst>
</file>

<file path=xl/styles.xml><?xml version="1.0" encoding="utf-8"?>
<styleSheet xmlns="http://schemas.openxmlformats.org/spreadsheetml/2006/main">
  <numFmts count="1">
    <numFmt numFmtId="168" formatCode="0.0000000E+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indent="1"/>
    </xf>
    <xf numFmtId="168" fontId="0" fillId="0" borderId="0" xfId="0" applyNumberForma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7410181501163946"/>
          <c:y val="4.6770924467774859E-2"/>
          <c:w val="0.68946981627296589"/>
          <c:h val="0.79822506561679785"/>
        </c:manualLayout>
      </c:layout>
      <c:scatterChart>
        <c:scatterStyle val="smoothMarker"/>
        <c:ser>
          <c:idx val="0"/>
          <c:order val="0"/>
          <c:tx>
            <c:v>calibration data</c:v>
          </c:tx>
          <c:xVal>
            <c:numRef>
              <c:f>Sheet1!$F$2:$F$6</c:f>
              <c:numCache>
                <c:formatCode>General</c:formatCode>
                <c:ptCount val="5"/>
                <c:pt idx="0">
                  <c:v>634</c:v>
                </c:pt>
                <c:pt idx="1">
                  <c:v>545</c:v>
                </c:pt>
                <c:pt idx="2">
                  <c:v>542</c:v>
                </c:pt>
                <c:pt idx="3">
                  <c:v>525</c:v>
                </c:pt>
                <c:pt idx="4">
                  <c:v>422</c:v>
                </c:pt>
              </c:numCache>
            </c:numRef>
          </c:xVal>
          <c:yVal>
            <c:numRef>
              <c:f>Sheet1!$E$2:$E$6</c:f>
              <c:numCache>
                <c:formatCode>General</c:formatCode>
                <c:ptCount val="5"/>
                <c:pt idx="0">
                  <c:v>690.75</c:v>
                </c:pt>
                <c:pt idx="1">
                  <c:v>579</c:v>
                </c:pt>
                <c:pt idx="2">
                  <c:v>577</c:v>
                </c:pt>
                <c:pt idx="3">
                  <c:v>546.1</c:v>
                </c:pt>
                <c:pt idx="4">
                  <c:v>435.8</c:v>
                </c:pt>
              </c:numCache>
            </c:numRef>
          </c:yVal>
          <c:smooth val="1"/>
        </c:ser>
        <c:axId val="56855168"/>
        <c:axId val="54854400"/>
      </c:scatterChart>
      <c:valAx>
        <c:axId val="56855168"/>
        <c:scaling>
          <c:orientation val="minMax"/>
          <c:min val="380"/>
        </c:scaling>
        <c:axPos val="b"/>
        <c:numFmt formatCode="General" sourceLinked="1"/>
        <c:tickLblPos val="nextTo"/>
        <c:crossAx val="54854400"/>
        <c:crosses val="autoZero"/>
        <c:crossBetween val="midCat"/>
      </c:valAx>
      <c:valAx>
        <c:axId val="54854400"/>
        <c:scaling>
          <c:orientation val="minMax"/>
          <c:min val="400"/>
        </c:scaling>
        <c:axPos val="l"/>
        <c:majorGridlines/>
        <c:numFmt formatCode="General" sourceLinked="1"/>
        <c:tickLblPos val="nextTo"/>
        <c:crossAx val="56855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19050</xdr:rowOff>
    </xdr:from>
    <xdr:to>
      <xdr:col>8</xdr:col>
      <xdr:colOff>28575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topLeftCell="G1" workbookViewId="0">
      <selection activeCell="P7" sqref="P7"/>
    </sheetView>
  </sheetViews>
  <sheetFormatPr defaultRowHeight="15"/>
  <cols>
    <col min="5" max="5" width="10.5703125" bestFit="1" customWidth="1"/>
    <col min="6" max="6" width="13.5703125" bestFit="1" customWidth="1"/>
    <col min="7" max="7" width="12" bestFit="1" customWidth="1"/>
    <col min="8" max="8" width="12.7109375" bestFit="1" customWidth="1"/>
    <col min="10" max="10" width="10.7109375" bestFit="1" customWidth="1"/>
    <col min="11" max="11" width="9.85546875" bestFit="1" customWidth="1"/>
    <col min="12" max="12" width="21.85546875" bestFit="1" customWidth="1"/>
    <col min="13" max="13" width="20.5703125" bestFit="1" customWidth="1"/>
    <col min="17" max="17" width="13.7109375" bestFit="1" customWidth="1"/>
  </cols>
  <sheetData>
    <row r="1" spans="1:17">
      <c r="A1" s="1" t="s">
        <v>0</v>
      </c>
      <c r="E1" t="s">
        <v>5</v>
      </c>
      <c r="F1" t="s">
        <v>6</v>
      </c>
      <c r="G1" t="s">
        <v>7</v>
      </c>
      <c r="H1" t="s">
        <v>8</v>
      </c>
      <c r="J1" t="s">
        <v>9</v>
      </c>
      <c r="K1" t="s">
        <v>14</v>
      </c>
      <c r="L1" t="s">
        <v>18</v>
      </c>
      <c r="M1" t="s">
        <v>19</v>
      </c>
      <c r="N1" t="s">
        <v>15</v>
      </c>
      <c r="O1" t="s">
        <v>16</v>
      </c>
      <c r="Q1" t="s">
        <v>17</v>
      </c>
    </row>
    <row r="2" spans="1:17">
      <c r="A2" s="1" t="s">
        <v>1</v>
      </c>
      <c r="E2">
        <v>690.75</v>
      </c>
      <c r="F2">
        <v>634</v>
      </c>
      <c r="G2">
        <f>SLOPE(E2:E6,F2:F6)</f>
        <v>1.2042053206600845</v>
      </c>
      <c r="H2">
        <f>INTERCEPT(E2:E6,F2:F6)</f>
        <v>-76.833959104221094</v>
      </c>
      <c r="J2" t="s">
        <v>10</v>
      </c>
      <c r="K2">
        <v>604</v>
      </c>
      <c r="L2">
        <f>TREND(E2:E6,F2:F6,K2,TRUE)</f>
        <v>650.50605457446989</v>
      </c>
      <c r="M2">
        <f>L2*10^-9</f>
        <v>6.5050605457446992E-7</v>
      </c>
      <c r="N2">
        <f>POWER(M2,-1)</f>
        <v>1537264.7079421149</v>
      </c>
      <c r="O2">
        <v>3</v>
      </c>
      <c r="P2">
        <f>2^(-2)-O2^(-2)</f>
        <v>0.1388888888888889</v>
      </c>
      <c r="Q2" s="3">
        <f>N2/P2</f>
        <v>11068305.897183226</v>
      </c>
    </row>
    <row r="3" spans="1:17">
      <c r="A3" s="1" t="s">
        <v>2</v>
      </c>
      <c r="E3">
        <v>579</v>
      </c>
      <c r="F3">
        <v>545</v>
      </c>
      <c r="J3" t="s">
        <v>11</v>
      </c>
      <c r="K3">
        <v>466.5</v>
      </c>
      <c r="L3">
        <f>TREND(E2:E6,F2:F6,K3,TRUE)</f>
        <v>484.92782298370832</v>
      </c>
      <c r="M3">
        <f t="shared" ref="M3:M5" si="0">L3*10^-9</f>
        <v>4.8492782298370831E-7</v>
      </c>
      <c r="N3">
        <f t="shared" ref="N3:N5" si="1">POWER(M3,-1)</f>
        <v>2062162.5582279614</v>
      </c>
      <c r="O3">
        <v>4</v>
      </c>
      <c r="P3">
        <f t="shared" ref="P3:P5" si="2">2^(-2)-O3^(-2)</f>
        <v>0.1875</v>
      </c>
      <c r="Q3" s="3">
        <f t="shared" ref="Q3:Q5" si="3">N3/P3</f>
        <v>10998200.310549127</v>
      </c>
    </row>
    <row r="4" spans="1:17">
      <c r="A4" s="1" t="s">
        <v>3</v>
      </c>
      <c r="E4">
        <v>577</v>
      </c>
      <c r="F4">
        <v>542</v>
      </c>
      <c r="J4" t="s">
        <v>12</v>
      </c>
      <c r="K4">
        <v>421</v>
      </c>
      <c r="L4">
        <f>TREND(E2:E6,F2:F6,K4,TRUE)</f>
        <v>430.1364808936745</v>
      </c>
      <c r="M4">
        <f t="shared" si="0"/>
        <v>4.3013648089367455E-7</v>
      </c>
      <c r="N4">
        <f t="shared" si="1"/>
        <v>2324843.4960046788</v>
      </c>
      <c r="O4">
        <v>5</v>
      </c>
      <c r="P4">
        <f t="shared" si="2"/>
        <v>0.21</v>
      </c>
      <c r="Q4" s="3">
        <f t="shared" si="3"/>
        <v>11070683.314307995</v>
      </c>
    </row>
    <row r="5" spans="1:17">
      <c r="A5" s="1" t="s">
        <v>4</v>
      </c>
      <c r="E5">
        <v>546.1</v>
      </c>
      <c r="F5">
        <v>525</v>
      </c>
      <c r="J5" t="s">
        <v>13</v>
      </c>
      <c r="K5">
        <v>400.2</v>
      </c>
      <c r="L5">
        <f>TREND(E2:E6,F2:F6,K5,TRUE)</f>
        <v>405.08901022394474</v>
      </c>
      <c r="M5">
        <f t="shared" si="0"/>
        <v>4.0508901022394476E-7</v>
      </c>
      <c r="N5">
        <f t="shared" si="1"/>
        <v>2468593.2591633908</v>
      </c>
      <c r="O5">
        <v>6</v>
      </c>
      <c r="P5">
        <f t="shared" si="2"/>
        <v>0.22222222222222221</v>
      </c>
      <c r="Q5" s="3">
        <f t="shared" si="3"/>
        <v>11108669.666235259</v>
      </c>
    </row>
    <row r="6" spans="1:17">
      <c r="E6">
        <v>435.8</v>
      </c>
      <c r="F6">
        <v>422</v>
      </c>
    </row>
    <row r="7" spans="1:17">
      <c r="Q7" s="2">
        <f>AVERAGE(Q2:Q5)</f>
        <v>11061464.797068901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2007-11-21T21:50:36Z</dcterms:created>
  <dcterms:modified xsi:type="dcterms:W3CDTF">2007-11-21T23:29:10Z</dcterms:modified>
</cp:coreProperties>
</file>