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ith Lab\Desktop\"/>
    </mc:Choice>
  </mc:AlternateContent>
  <bookViews>
    <workbookView xWindow="-375" yWindow="3015" windowWidth="19320" windowHeight="7935" tabRatio="839"/>
  </bookViews>
  <sheets>
    <sheet name="SNP" sheetId="36" r:id="rId1"/>
  </sheets>
  <definedNames>
    <definedName name="layout">#REF!</definedName>
    <definedName name="plates">#REF!</definedName>
    <definedName name="_xlnm.Print_Area" localSheetId="0">SNP!$A$1:$L$58</definedName>
  </definedNames>
  <calcPr calcId="152511"/>
</workbook>
</file>

<file path=xl/calcChain.xml><?xml version="1.0" encoding="utf-8"?>
<calcChain xmlns="http://schemas.openxmlformats.org/spreadsheetml/2006/main">
  <c r="G31" i="36" l="1"/>
  <c r="I31" i="36"/>
  <c r="K31" i="36" s="1"/>
  <c r="G30" i="36"/>
  <c r="G32" i="36"/>
  <c r="G33" i="36" s="1"/>
  <c r="G46" i="36"/>
  <c r="I46" i="36"/>
  <c r="G47" i="36"/>
  <c r="I47" i="36"/>
  <c r="K47" i="36" s="1"/>
  <c r="G48" i="36"/>
  <c r="I48" i="36" s="1"/>
  <c r="G49" i="36"/>
  <c r="I49" i="36" s="1"/>
  <c r="K49" i="36" s="1"/>
  <c r="G50" i="36"/>
  <c r="I50" i="36" s="1"/>
  <c r="K50" i="36" s="1"/>
  <c r="K46" i="36"/>
  <c r="E11" i="36"/>
  <c r="G11" i="36" s="1"/>
  <c r="I11" i="36" s="1"/>
  <c r="I12" i="36" s="1"/>
  <c r="I30" i="36"/>
  <c r="I38" i="36" s="1"/>
  <c r="K29" i="36"/>
  <c r="I29" i="36"/>
  <c r="K45" i="36"/>
  <c r="I45" i="36"/>
  <c r="C20" i="36"/>
  <c r="F19" i="36"/>
  <c r="D19" i="36"/>
  <c r="F18" i="36"/>
  <c r="F20" i="36" s="1"/>
  <c r="D18" i="36"/>
  <c r="D20" i="36" s="1"/>
  <c r="I32" i="36" l="1"/>
  <c r="K32" i="36" s="1"/>
  <c r="G51" i="36"/>
  <c r="I57" i="36" s="1"/>
  <c r="I56" i="36"/>
  <c r="I37" i="36"/>
  <c r="I39" i="36" s="1"/>
  <c r="I33" i="36"/>
  <c r="K33" i="36"/>
  <c r="K34" i="36" s="1"/>
  <c r="K48" i="36"/>
  <c r="K52" i="36" s="1"/>
  <c r="K53" i="36" s="1"/>
  <c r="I52" i="36"/>
  <c r="G52" i="36" l="1"/>
  <c r="I58" i="36"/>
</calcChain>
</file>

<file path=xl/comments1.xml><?xml version="1.0" encoding="utf-8"?>
<comments xmlns="http://schemas.openxmlformats.org/spreadsheetml/2006/main">
  <authors>
    <author>mattsmith</author>
  </authors>
  <commentList>
    <comment ref="G26" authorId="0" shapeId="0">
      <text>
        <r>
          <rPr>
            <b/>
            <sz val="12"/>
            <color indexed="81"/>
            <rFont val="Tahoma"/>
            <family val="2"/>
          </rPr>
          <t>mattsmith:</t>
        </r>
        <r>
          <rPr>
            <sz val="12"/>
            <color indexed="81"/>
            <rFont val="Tahoma"/>
            <family val="2"/>
          </rPr>
          <t xml:space="preserve">
calculated with *1.15 overage for pipetting loss</t>
        </r>
      </text>
    </comment>
    <comment ref="G42" authorId="0" shapeId="0">
      <text>
        <r>
          <rPr>
            <b/>
            <sz val="12"/>
            <color indexed="81"/>
            <rFont val="Tahoma"/>
            <family val="2"/>
          </rPr>
          <t>mattsmith:</t>
        </r>
        <r>
          <rPr>
            <sz val="12"/>
            <color indexed="81"/>
            <rFont val="Tahoma"/>
            <family val="2"/>
          </rPr>
          <t xml:space="preserve">
mattsmith:
calculated with *1.15 overage for pipetting loss</t>
        </r>
      </text>
    </comment>
  </commentList>
</comments>
</file>

<file path=xl/sharedStrings.xml><?xml version="1.0" encoding="utf-8"?>
<sst xmlns="http://schemas.openxmlformats.org/spreadsheetml/2006/main" count="144" uniqueCount="68">
  <si>
    <t>diH2O</t>
  </si>
  <si>
    <t>Species</t>
  </si>
  <si>
    <t>.plt Filename</t>
  </si>
  <si>
    <t>Date</t>
  </si>
  <si>
    <t>Volume per inlet</t>
  </si>
  <si>
    <t>uL</t>
  </si>
  <si>
    <t># of chips</t>
  </si>
  <si>
    <t># of assays</t>
  </si>
  <si>
    <t>Concentration</t>
  </si>
  <si>
    <t>Volume</t>
  </si>
  <si>
    <t>Stock</t>
  </si>
  <si>
    <t>Final</t>
  </si>
  <si>
    <t>chip</t>
  </si>
  <si>
    <t>chips</t>
  </si>
  <si>
    <t>assays</t>
  </si>
  <si>
    <t>x</t>
  </si>
  <si>
    <r>
      <t>dH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</si>
  <si>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N/A</t>
  </si>
  <si>
    <t>Total</t>
  </si>
  <si>
    <t>mL</t>
  </si>
  <si>
    <t>+</t>
  </si>
  <si>
    <t>uL total volume</t>
  </si>
  <si>
    <t>DNA</t>
  </si>
  <si>
    <t>uL of each assay/well</t>
  </si>
  <si>
    <t>samples</t>
  </si>
  <si>
    <t>uL of each sample</t>
  </si>
  <si>
    <t>Chip Loading</t>
  </si>
  <si>
    <t>Assay Plate Loading</t>
  </si>
  <si>
    <t xml:space="preserve">  </t>
  </si>
  <si>
    <t>SNP Preamp Protocol</t>
  </si>
  <si>
    <t>Reactions</t>
  </si>
  <si>
    <t>Qiagen 2X PCR MM (uL)</t>
  </si>
  <si>
    <t>Primers [0.2uM each/ reaction] (uL)</t>
  </si>
  <si>
    <t>Total (uL)</t>
  </si>
  <si>
    <t>Cycling</t>
  </si>
  <si>
    <r>
      <t>95</t>
    </r>
    <r>
      <rPr>
        <sz val="11"/>
        <color indexed="8"/>
        <rFont val="Times New Roman"/>
        <family val="1"/>
      </rPr>
      <t>°</t>
    </r>
  </si>
  <si>
    <t>15 min</t>
  </si>
  <si>
    <r>
      <t>94</t>
    </r>
    <r>
      <rPr>
        <sz val="11"/>
        <color indexed="8"/>
        <rFont val="Times New Roman"/>
        <family val="1"/>
      </rPr>
      <t>°</t>
    </r>
  </si>
  <si>
    <t>30 s</t>
  </si>
  <si>
    <t>57°</t>
  </si>
  <si>
    <t>90 s</t>
  </si>
  <si>
    <t>14 cycles</t>
  </si>
  <si>
    <t>72°</t>
  </si>
  <si>
    <t>10 min</t>
  </si>
  <si>
    <t>uM</t>
  </si>
  <si>
    <t>Primer storage stock</t>
  </si>
  <si>
    <t>Assay Loading Protocol</t>
  </si>
  <si>
    <t>Sample Loading Protocol</t>
  </si>
  <si>
    <t>Number of Reactions</t>
  </si>
  <si>
    <t>total</t>
  </si>
  <si>
    <t>Each Primer</t>
  </si>
  <si>
    <t># of  Primers</t>
  </si>
  <si>
    <t>Assay Loading Mix</t>
  </si>
  <si>
    <t>Sample Loading Mix</t>
  </si>
  <si>
    <t>uL Assay Loading Mix/well</t>
  </si>
  <si>
    <t>uL Sample Loading Mix/well</t>
  </si>
  <si>
    <t># of samples</t>
  </si>
  <si>
    <t>Volume for 1 well</t>
  </si>
  <si>
    <r>
      <t xml:space="preserve">Note: </t>
    </r>
    <r>
      <rPr>
        <sz val="14"/>
        <color theme="1"/>
        <rFont val="Calibri"/>
        <family val="2"/>
        <scheme val="minor"/>
      </rPr>
      <t>For EP1 dilute PreAmp 1:20, for 7900 dilute PreAmp 1:600</t>
    </r>
  </si>
  <si>
    <t>2X Assay Loading Reagent</t>
  </si>
  <si>
    <t>Biotium 2X Fast Probe MM</t>
  </si>
  <si>
    <t>20X SNP Type Sample Loading Reagent</t>
  </si>
  <si>
    <t>60X SNP Type Reagent</t>
  </si>
  <si>
    <t>ROX Reference Dye (50X)</t>
  </si>
  <si>
    <t>Assay primer Mix</t>
  </si>
  <si>
    <t>H2O or low TE</t>
  </si>
  <si>
    <t>LSP+STA</t>
  </si>
  <si>
    <t>*At this point, prime chip. Takes ~18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</si>
</sst>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u/>
      <sz val="10"/>
      <name val="Arial"/>
      <family val="2"/>
    </font>
    <font>
      <b/>
      <vertAlign val="subscript"/>
      <sz val="10"/>
      <name val="Arial"/>
      <family val="2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3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3" fillId="0" borderId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19" applyNumberFormat="0" applyAlignment="0" applyProtection="0"/>
    <xf numFmtId="0" fontId="25" fillId="9" borderId="20" applyNumberFormat="0" applyAlignment="0" applyProtection="0"/>
    <xf numFmtId="0" fontId="26" fillId="9" borderId="19" applyNumberFormat="0" applyAlignment="0" applyProtection="0"/>
    <xf numFmtId="0" fontId="27" fillId="0" borderId="21" applyNumberFormat="0" applyFill="0" applyAlignment="0" applyProtection="0"/>
    <xf numFmtId="0" fontId="28" fillId="10" borderId="22" applyNumberFormat="0" applyAlignment="0" applyProtection="0"/>
    <xf numFmtId="0" fontId="29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30" fillId="0" borderId="0" applyNumberFormat="0" applyFill="0" applyBorder="0" applyAlignment="0" applyProtection="0"/>
    <xf numFmtId="0" fontId="2" fillId="0" borderId="24" applyNumberFormat="0" applyFill="0" applyAlignment="0" applyProtection="0"/>
    <xf numFmtId="0" fontId="3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1" fillId="35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</cellStyleXfs>
  <cellXfs count="131">
    <xf numFmtId="0" fontId="0" fillId="0" borderId="0" xfId="0"/>
    <xf numFmtId="0" fontId="2" fillId="0" borderId="0" xfId="0" applyFont="1" applyAlignment="1">
      <alignment horizontal="right"/>
    </xf>
    <xf numFmtId="0" fontId="4" fillId="0" borderId="0" xfId="1" applyFont="1" applyFill="1" applyBorder="1" applyAlignment="1">
      <alignment horizontal="left"/>
    </xf>
    <xf numFmtId="0" fontId="4" fillId="0" borderId="1" xfId="1" applyFont="1" applyFill="1" applyBorder="1"/>
    <xf numFmtId="0" fontId="4" fillId="0" borderId="1" xfId="1" applyFont="1" applyFill="1" applyBorder="1" applyAlignment="1"/>
    <xf numFmtId="0" fontId="4" fillId="0" borderId="0" xfId="0" applyFont="1" applyFill="1" applyBorder="1"/>
    <xf numFmtId="0" fontId="4" fillId="0" borderId="3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right"/>
    </xf>
    <xf numFmtId="0" fontId="12" fillId="3" borderId="9" xfId="0" applyFont="1" applyFill="1" applyBorder="1" applyAlignment="1">
      <alignment horizontal="right"/>
    </xf>
    <xf numFmtId="0" fontId="4" fillId="0" borderId="11" xfId="1" applyFont="1" applyFill="1" applyBorder="1" applyAlignment="1"/>
    <xf numFmtId="0" fontId="4" fillId="0" borderId="12" xfId="1" applyFont="1" applyFill="1" applyBorder="1"/>
    <xf numFmtId="2" fontId="4" fillId="0" borderId="9" xfId="1" applyNumberFormat="1" applyFont="1" applyFill="1" applyBorder="1"/>
    <xf numFmtId="0" fontId="4" fillId="0" borderId="12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right"/>
    </xf>
    <xf numFmtId="0" fontId="4" fillId="0" borderId="12" xfId="1" applyFont="1" applyFill="1" applyBorder="1" applyAlignment="1"/>
    <xf numFmtId="0" fontId="4" fillId="0" borderId="11" xfId="1" applyFont="1" applyBorder="1"/>
    <xf numFmtId="0" fontId="4" fillId="0" borderId="12" xfId="1" applyFont="1" applyBorder="1"/>
    <xf numFmtId="0" fontId="4" fillId="0" borderId="11" xfId="1" applyFont="1" applyFill="1" applyBorder="1"/>
    <xf numFmtId="0" fontId="3" fillId="0" borderId="2" xfId="1" applyFont="1" applyFill="1" applyBorder="1"/>
    <xf numFmtId="0" fontId="3" fillId="0" borderId="0" xfId="1" applyFont="1" applyFill="1" applyBorder="1"/>
    <xf numFmtId="0" fontId="3" fillId="0" borderId="10" xfId="1" applyFont="1" applyFill="1" applyBorder="1"/>
    <xf numFmtId="0" fontId="2" fillId="0" borderId="7" xfId="0" applyFont="1" applyFill="1" applyBorder="1" applyAlignment="1"/>
    <xf numFmtId="0" fontId="2" fillId="0" borderId="0" xfId="0" applyFont="1" applyFill="1" applyBorder="1"/>
    <xf numFmtId="0" fontId="0" fillId="3" borderId="3" xfId="0" applyFont="1" applyFill="1" applyBorder="1"/>
    <xf numFmtId="0" fontId="0" fillId="3" borderId="5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0" xfId="0" applyFont="1"/>
    <xf numFmtId="0" fontId="0" fillId="3" borderId="7" xfId="0" applyFont="1" applyFill="1" applyBorder="1" applyAlignment="1">
      <alignment horizontal="right"/>
    </xf>
    <xf numFmtId="0" fontId="0" fillId="3" borderId="8" xfId="0" applyFont="1" applyFill="1" applyBorder="1"/>
    <xf numFmtId="0" fontId="0" fillId="3" borderId="0" xfId="0" applyFont="1" applyFill="1" applyBorder="1"/>
    <xf numFmtId="0" fontId="0" fillId="3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right"/>
    </xf>
    <xf numFmtId="0" fontId="0" fillId="4" borderId="0" xfId="0" applyFont="1" applyFill="1" applyBorder="1"/>
    <xf numFmtId="0" fontId="0" fillId="3" borderId="10" xfId="0" applyFont="1" applyFill="1" applyBorder="1"/>
    <xf numFmtId="0" fontId="0" fillId="4" borderId="10" xfId="0" applyFont="1" applyFill="1" applyBorder="1"/>
    <xf numFmtId="0" fontId="0" fillId="0" borderId="0" xfId="0" applyFont="1" applyFill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Fill="1" applyBorder="1"/>
    <xf numFmtId="2" fontId="3" fillId="0" borderId="9" xfId="1" applyNumberFormat="1" applyFont="1" applyFill="1" applyBorder="1"/>
    <xf numFmtId="0" fontId="3" fillId="0" borderId="0" xfId="1" applyFont="1" applyFill="1" applyAlignment="1" applyProtection="1"/>
    <xf numFmtId="0" fontId="3" fillId="0" borderId="0" xfId="1" applyFont="1" applyFill="1" applyBorder="1" applyAlignment="1" applyProtection="1"/>
    <xf numFmtId="0" fontId="0" fillId="0" borderId="0" xfId="0" applyFont="1" applyBorder="1"/>
    <xf numFmtId="0" fontId="0" fillId="0" borderId="0" xfId="0" applyFont="1" applyAlignment="1">
      <alignment horizontal="right"/>
    </xf>
    <xf numFmtId="0" fontId="3" fillId="0" borderId="3" xfId="1" applyFont="1" applyFill="1" applyBorder="1"/>
    <xf numFmtId="0" fontId="0" fillId="0" borderId="12" xfId="0" applyFont="1" applyBorder="1" applyAlignment="1">
      <alignment horizontal="right"/>
    </xf>
    <xf numFmtId="0" fontId="0" fillId="0" borderId="3" xfId="0" applyFont="1" applyFill="1" applyBorder="1" applyAlignment="1"/>
    <xf numFmtId="0" fontId="0" fillId="0" borderId="10" xfId="0" applyFont="1" applyBorder="1"/>
    <xf numFmtId="0" fontId="0" fillId="0" borderId="9" xfId="0" applyFont="1" applyBorder="1"/>
    <xf numFmtId="0" fontId="0" fillId="0" borderId="9" xfId="0" applyFont="1" applyFill="1" applyBorder="1"/>
    <xf numFmtId="0" fontId="0" fillId="0" borderId="4" xfId="0" applyFont="1" applyBorder="1" applyAlignment="1">
      <alignment horizontal="right"/>
    </xf>
    <xf numFmtId="0" fontId="0" fillId="0" borderId="5" xfId="0" applyFont="1" applyBorder="1"/>
    <xf numFmtId="0" fontId="0" fillId="0" borderId="4" xfId="0" applyFont="1" applyBorder="1"/>
    <xf numFmtId="0" fontId="0" fillId="0" borderId="6" xfId="0" applyFont="1" applyBorder="1"/>
    <xf numFmtId="0" fontId="15" fillId="3" borderId="4" xfId="0" applyFont="1" applyFill="1" applyBorder="1" applyAlignment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6" xfId="0" applyFont="1" applyFill="1" applyBorder="1"/>
    <xf numFmtId="0" fontId="0" fillId="3" borderId="0" xfId="0" applyFont="1" applyFill="1" applyBorder="1" applyAlignment="1">
      <alignment horizontal="left"/>
    </xf>
    <xf numFmtId="0" fontId="0" fillId="3" borderId="10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3" fillId="0" borderId="2" xfId="1" applyFont="1" applyFill="1" applyBorder="1" applyAlignment="1">
      <alignment horizontal="center"/>
    </xf>
    <xf numFmtId="0" fontId="3" fillId="0" borderId="1" xfId="1" applyFont="1" applyFill="1" applyBorder="1"/>
    <xf numFmtId="0" fontId="3" fillId="0" borderId="9" xfId="1" applyFont="1" applyFill="1" applyBorder="1"/>
    <xf numFmtId="0" fontId="3" fillId="0" borderId="9" xfId="1" applyFont="1" applyFill="1" applyBorder="1" applyAlignment="1" applyProtection="1"/>
    <xf numFmtId="0" fontId="3" fillId="0" borderId="10" xfId="1" applyFont="1" applyFill="1" applyBorder="1" applyAlignment="1" applyProtection="1"/>
    <xf numFmtId="0" fontId="3" fillId="0" borderId="11" xfId="1" applyFont="1" applyFill="1" applyBorder="1" applyAlignment="1" applyProtection="1"/>
    <xf numFmtId="0" fontId="3" fillId="0" borderId="1" xfId="1" applyFont="1" applyFill="1" applyBorder="1" applyAlignment="1" applyProtection="1"/>
    <xf numFmtId="0" fontId="3" fillId="0" borderId="12" xfId="1" applyFont="1" applyFill="1" applyBorder="1" applyAlignment="1" applyProtection="1"/>
    <xf numFmtId="0" fontId="3" fillId="0" borderId="4" xfId="1" applyFont="1" applyFill="1" applyBorder="1"/>
    <xf numFmtId="0" fontId="3" fillId="0" borderId="5" xfId="1" applyFont="1" applyFill="1" applyBorder="1"/>
    <xf numFmtId="2" fontId="3" fillId="0" borderId="5" xfId="1" applyNumberFormat="1" applyFont="1" applyFill="1" applyBorder="1"/>
    <xf numFmtId="0" fontId="3" fillId="0" borderId="6" xfId="1" applyFont="1" applyFill="1" applyBorder="1"/>
    <xf numFmtId="2" fontId="3" fillId="0" borderId="0" xfId="1" applyNumberFormat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2" fontId="3" fillId="2" borderId="3" xfId="1" applyNumberFormat="1" applyFont="1" applyFill="1" applyBorder="1"/>
    <xf numFmtId="0" fontId="3" fillId="0" borderId="7" xfId="1" applyFont="1" applyFill="1" applyBorder="1"/>
    <xf numFmtId="2" fontId="3" fillId="0" borderId="0" xfId="1" applyNumberFormat="1" applyFont="1" applyFill="1" applyBorder="1"/>
    <xf numFmtId="0" fontId="3" fillId="0" borderId="0" xfId="1" applyFont="1" applyBorder="1"/>
    <xf numFmtId="2" fontId="3" fillId="0" borderId="4" xfId="1" applyNumberFormat="1" applyFont="1" applyFill="1" applyBorder="1"/>
    <xf numFmtId="0" fontId="3" fillId="0" borderId="0" xfId="1" applyFont="1"/>
    <xf numFmtId="2" fontId="4" fillId="2" borderId="0" xfId="1" applyNumberFormat="1" applyFont="1" applyFill="1"/>
    <xf numFmtId="2" fontId="4" fillId="2" borderId="0" xfId="1" quotePrefix="1" applyNumberFormat="1" applyFont="1" applyFill="1"/>
    <xf numFmtId="0" fontId="14" fillId="0" borderId="0" xfId="1" applyFont="1" applyFill="1" applyAlignment="1">
      <alignment horizontal="right"/>
    </xf>
    <xf numFmtId="0" fontId="16" fillId="0" borderId="1" xfId="1" applyFont="1" applyFill="1" applyBorder="1" applyAlignment="1"/>
    <xf numFmtId="0" fontId="14" fillId="0" borderId="0" xfId="1" applyFont="1" applyFill="1" applyAlignment="1" applyProtection="1">
      <alignment horizontal="right"/>
    </xf>
    <xf numFmtId="0" fontId="16" fillId="0" borderId="4" xfId="1" applyFont="1" applyFill="1" applyBorder="1" applyAlignment="1" applyProtection="1"/>
    <xf numFmtId="0" fontId="14" fillId="0" borderId="0" xfId="1" applyFont="1" applyFill="1" applyBorder="1" applyAlignment="1" applyProtection="1">
      <alignment horizontal="right"/>
    </xf>
    <xf numFmtId="14" fontId="16" fillId="0" borderId="4" xfId="1" applyNumberFormat="1" applyFont="1" applyFill="1" applyBorder="1" applyAlignment="1" applyProtection="1"/>
    <xf numFmtId="0" fontId="2" fillId="0" borderId="0" xfId="0" applyFont="1" applyAlignment="1"/>
    <xf numFmtId="0" fontId="12" fillId="0" borderId="0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left"/>
    </xf>
    <xf numFmtId="165" fontId="3" fillId="0" borderId="9" xfId="1" applyNumberFormat="1" applyFont="1" applyFill="1" applyBorder="1"/>
    <xf numFmtId="0" fontId="4" fillId="0" borderId="3" xfId="1" applyFont="1" applyFill="1" applyBorder="1"/>
    <xf numFmtId="0" fontId="6" fillId="3" borderId="0" xfId="0" applyFont="1" applyFill="1" applyBorder="1" applyAlignment="1">
      <alignment horizontal="left"/>
    </xf>
    <xf numFmtId="0" fontId="2" fillId="0" borderId="0" xfId="0" applyFont="1"/>
    <xf numFmtId="0" fontId="6" fillId="3" borderId="4" xfId="0" applyFont="1" applyFill="1" applyBorder="1" applyAlignment="1">
      <alignment horizontal="left"/>
    </xf>
    <xf numFmtId="0" fontId="4" fillId="0" borderId="11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>
      <alignment horizontal="center"/>
    </xf>
    <xf numFmtId="0" fontId="9" fillId="0" borderId="3" xfId="1" applyFont="1" applyFill="1" applyBorder="1" applyAlignment="1" applyProtection="1">
      <alignment horizontal="center"/>
    </xf>
    <xf numFmtId="0" fontId="9" fillId="0" borderId="8" xfId="1" applyFont="1" applyFill="1" applyBorder="1" applyAlignment="1" applyProtection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4" xfId="1" applyFont="1" applyFill="1" applyBorder="1" applyAlignment="1">
      <alignment horizontal="right"/>
    </xf>
    <xf numFmtId="0" fontId="3" fillId="0" borderId="6" xfId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3" fillId="2" borderId="0" xfId="1" applyFont="1" applyFill="1" applyAlignment="1">
      <alignment horizontal="left"/>
    </xf>
    <xf numFmtId="0" fontId="4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2" borderId="3" xfId="1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8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51"/>
    <cellStyle name="Normal 11" xfId="59"/>
    <cellStyle name="Normal 12" xfId="58"/>
    <cellStyle name="Normal 13" xfId="52"/>
    <cellStyle name="Normal 14" xfId="60"/>
    <cellStyle name="Normal 15" xfId="63"/>
    <cellStyle name="Normal 16" xfId="64"/>
    <cellStyle name="Normal 17" xfId="65"/>
    <cellStyle name="Normal 18" xfId="66"/>
    <cellStyle name="Normal 19" xfId="49"/>
    <cellStyle name="Normal 2" xfId="1"/>
    <cellStyle name="Normal 2 2" xfId="3"/>
    <cellStyle name="Normal 2 3" xfId="5"/>
    <cellStyle name="Normal 2 3 2" xfId="84"/>
    <cellStyle name="Normal 2 4" xfId="80"/>
    <cellStyle name="Normal 20" xfId="61"/>
    <cellStyle name="Normal 21" xfId="62"/>
    <cellStyle name="Normal 22" xfId="67"/>
    <cellStyle name="Normal 23" xfId="68"/>
    <cellStyle name="Normal 24" xfId="71"/>
    <cellStyle name="Normal 25" xfId="69"/>
    <cellStyle name="Normal 26" xfId="72"/>
    <cellStyle name="Normal 27" xfId="70"/>
    <cellStyle name="Normal 28" xfId="73"/>
    <cellStyle name="Normal 29" xfId="74"/>
    <cellStyle name="Normal 3" xfId="2"/>
    <cellStyle name="Normal 3 2" xfId="6"/>
    <cellStyle name="Normal 3 3" xfId="53"/>
    <cellStyle name="Normal 3 4" xfId="81"/>
    <cellStyle name="Normal 30" xfId="75"/>
    <cellStyle name="Normal 31" xfId="76"/>
    <cellStyle name="Normal 32" xfId="77"/>
    <cellStyle name="Normal 33" xfId="78"/>
    <cellStyle name="Normal 34" xfId="79"/>
    <cellStyle name="Normal 4" xfId="4"/>
    <cellStyle name="Normal 4 2" xfId="55"/>
    <cellStyle name="Normal 4 3" xfId="82"/>
    <cellStyle name="Normal 4 4" xfId="83"/>
    <cellStyle name="Normal 5" xfId="54"/>
    <cellStyle name="Normal 6" xfId="56"/>
    <cellStyle name="Normal 7" xfId="57"/>
    <cellStyle name="Normal 8" xfId="48"/>
    <cellStyle name="Normal 9" xfId="50"/>
    <cellStyle name="Note" xfId="21" builtinId="10" customBuiltin="1"/>
    <cellStyle name="Output" xfId="16" builtinId="21" customBuiltin="1"/>
    <cellStyle name="Title" xfId="7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S60"/>
  <sheetViews>
    <sheetView tabSelected="1" zoomScale="70" zoomScaleNormal="70" workbookViewId="0">
      <selection activeCell="B40" sqref="B40"/>
    </sheetView>
  </sheetViews>
  <sheetFormatPr defaultRowHeight="15" x14ac:dyDescent="0.25"/>
  <cols>
    <col min="1" max="1" width="29.5703125" style="30" bestFit="1" customWidth="1"/>
    <col min="2" max="2" width="29.140625" style="30" customWidth="1"/>
    <col min="3" max="3" width="4.85546875" style="30" bestFit="1" customWidth="1"/>
    <col min="4" max="4" width="6.28515625" style="30" bestFit="1" customWidth="1"/>
    <col min="5" max="5" width="5.42578125" style="30" bestFit="1" customWidth="1"/>
    <col min="6" max="6" width="15.7109375" style="30" bestFit="1" customWidth="1"/>
    <col min="7" max="8" width="6" style="30" bestFit="1" customWidth="1"/>
    <col min="9" max="9" width="8.85546875" style="30" bestFit="1" customWidth="1"/>
    <col min="10" max="10" width="10.28515625" style="30" bestFit="1" customWidth="1"/>
    <col min="11" max="11" width="10" style="30" bestFit="1" customWidth="1"/>
    <col min="12" max="12" width="8.85546875" style="30" bestFit="1" customWidth="1"/>
    <col min="13" max="14" width="9" style="30" customWidth="1"/>
    <col min="15" max="15" width="2.85546875" style="30" bestFit="1" customWidth="1"/>
    <col min="16" max="16" width="8.140625" style="30" bestFit="1" customWidth="1"/>
    <col min="17" max="256" width="9.140625" style="30"/>
    <col min="257" max="257" width="44.5703125" style="30" customWidth="1"/>
    <col min="258" max="260" width="11" style="30" customWidth="1"/>
    <col min="261" max="512" width="9.140625" style="30"/>
    <col min="513" max="513" width="44.5703125" style="30" customWidth="1"/>
    <col min="514" max="516" width="11" style="30" customWidth="1"/>
    <col min="517" max="768" width="9.140625" style="30"/>
    <col min="769" max="769" width="44.5703125" style="30" customWidth="1"/>
    <col min="770" max="772" width="11" style="30" customWidth="1"/>
    <col min="773" max="1024" width="9.140625" style="30"/>
    <col min="1025" max="1025" width="44.5703125" style="30" customWidth="1"/>
    <col min="1026" max="1028" width="11" style="30" customWidth="1"/>
    <col min="1029" max="1280" width="9.140625" style="30"/>
    <col min="1281" max="1281" width="44.5703125" style="30" customWidth="1"/>
    <col min="1282" max="1284" width="11" style="30" customWidth="1"/>
    <col min="1285" max="1536" width="9.140625" style="30"/>
    <col min="1537" max="1537" width="44.5703125" style="30" customWidth="1"/>
    <col min="1538" max="1540" width="11" style="30" customWidth="1"/>
    <col min="1541" max="1792" width="9.140625" style="30"/>
    <col min="1793" max="1793" width="44.5703125" style="30" customWidth="1"/>
    <col min="1794" max="1796" width="11" style="30" customWidth="1"/>
    <col min="1797" max="2048" width="9.140625" style="30"/>
    <col min="2049" max="2049" width="44.5703125" style="30" customWidth="1"/>
    <col min="2050" max="2052" width="11" style="30" customWidth="1"/>
    <col min="2053" max="2304" width="9.140625" style="30"/>
    <col min="2305" max="2305" width="44.5703125" style="30" customWidth="1"/>
    <col min="2306" max="2308" width="11" style="30" customWidth="1"/>
    <col min="2309" max="2560" width="9.140625" style="30"/>
    <col min="2561" max="2561" width="44.5703125" style="30" customWidth="1"/>
    <col min="2562" max="2564" width="11" style="30" customWidth="1"/>
    <col min="2565" max="2816" width="9.140625" style="30"/>
    <col min="2817" max="2817" width="44.5703125" style="30" customWidth="1"/>
    <col min="2818" max="2820" width="11" style="30" customWidth="1"/>
    <col min="2821" max="3072" width="9.140625" style="30"/>
    <col min="3073" max="3073" width="44.5703125" style="30" customWidth="1"/>
    <col min="3074" max="3076" width="11" style="30" customWidth="1"/>
    <col min="3077" max="3328" width="9.140625" style="30"/>
    <col min="3329" max="3329" width="44.5703125" style="30" customWidth="1"/>
    <col min="3330" max="3332" width="11" style="30" customWidth="1"/>
    <col min="3333" max="3584" width="9.140625" style="30"/>
    <col min="3585" max="3585" width="44.5703125" style="30" customWidth="1"/>
    <col min="3586" max="3588" width="11" style="30" customWidth="1"/>
    <col min="3589" max="3840" width="9.140625" style="30"/>
    <col min="3841" max="3841" width="44.5703125" style="30" customWidth="1"/>
    <col min="3842" max="3844" width="11" style="30" customWidth="1"/>
    <col min="3845" max="4096" width="9.140625" style="30"/>
    <col min="4097" max="4097" width="44.5703125" style="30" customWidth="1"/>
    <col min="4098" max="4100" width="11" style="30" customWidth="1"/>
    <col min="4101" max="4352" width="9.140625" style="30"/>
    <col min="4353" max="4353" width="44.5703125" style="30" customWidth="1"/>
    <col min="4354" max="4356" width="11" style="30" customWidth="1"/>
    <col min="4357" max="4608" width="9.140625" style="30"/>
    <col min="4609" max="4609" width="44.5703125" style="30" customWidth="1"/>
    <col min="4610" max="4612" width="11" style="30" customWidth="1"/>
    <col min="4613" max="4864" width="9.140625" style="30"/>
    <col min="4865" max="4865" width="44.5703125" style="30" customWidth="1"/>
    <col min="4866" max="4868" width="11" style="30" customWidth="1"/>
    <col min="4869" max="5120" width="9.140625" style="30"/>
    <col min="5121" max="5121" width="44.5703125" style="30" customWidth="1"/>
    <col min="5122" max="5124" width="11" style="30" customWidth="1"/>
    <col min="5125" max="5376" width="9.140625" style="30"/>
    <col min="5377" max="5377" width="44.5703125" style="30" customWidth="1"/>
    <col min="5378" max="5380" width="11" style="30" customWidth="1"/>
    <col min="5381" max="5632" width="9.140625" style="30"/>
    <col min="5633" max="5633" width="44.5703125" style="30" customWidth="1"/>
    <col min="5634" max="5636" width="11" style="30" customWidth="1"/>
    <col min="5637" max="5888" width="9.140625" style="30"/>
    <col min="5889" max="5889" width="44.5703125" style="30" customWidth="1"/>
    <col min="5890" max="5892" width="11" style="30" customWidth="1"/>
    <col min="5893" max="6144" width="9.140625" style="30"/>
    <col min="6145" max="6145" width="44.5703125" style="30" customWidth="1"/>
    <col min="6146" max="6148" width="11" style="30" customWidth="1"/>
    <col min="6149" max="6400" width="9.140625" style="30"/>
    <col min="6401" max="6401" width="44.5703125" style="30" customWidth="1"/>
    <col min="6402" max="6404" width="11" style="30" customWidth="1"/>
    <col min="6405" max="6656" width="9.140625" style="30"/>
    <col min="6657" max="6657" width="44.5703125" style="30" customWidth="1"/>
    <col min="6658" max="6660" width="11" style="30" customWidth="1"/>
    <col min="6661" max="6912" width="9.140625" style="30"/>
    <col min="6913" max="6913" width="44.5703125" style="30" customWidth="1"/>
    <col min="6914" max="6916" width="11" style="30" customWidth="1"/>
    <col min="6917" max="7168" width="9.140625" style="30"/>
    <col min="7169" max="7169" width="44.5703125" style="30" customWidth="1"/>
    <col min="7170" max="7172" width="11" style="30" customWidth="1"/>
    <col min="7173" max="7424" width="9.140625" style="30"/>
    <col min="7425" max="7425" width="44.5703125" style="30" customWidth="1"/>
    <col min="7426" max="7428" width="11" style="30" customWidth="1"/>
    <col min="7429" max="7680" width="9.140625" style="30"/>
    <col min="7681" max="7681" width="44.5703125" style="30" customWidth="1"/>
    <col min="7682" max="7684" width="11" style="30" customWidth="1"/>
    <col min="7685" max="7936" width="9.140625" style="30"/>
    <col min="7937" max="7937" width="44.5703125" style="30" customWidth="1"/>
    <col min="7938" max="7940" width="11" style="30" customWidth="1"/>
    <col min="7941" max="8192" width="9.140625" style="30"/>
    <col min="8193" max="8193" width="44.5703125" style="30" customWidth="1"/>
    <col min="8194" max="8196" width="11" style="30" customWidth="1"/>
    <col min="8197" max="8448" width="9.140625" style="30"/>
    <col min="8449" max="8449" width="44.5703125" style="30" customWidth="1"/>
    <col min="8450" max="8452" width="11" style="30" customWidth="1"/>
    <col min="8453" max="8704" width="9.140625" style="30"/>
    <col min="8705" max="8705" width="44.5703125" style="30" customWidth="1"/>
    <col min="8706" max="8708" width="11" style="30" customWidth="1"/>
    <col min="8709" max="8960" width="9.140625" style="30"/>
    <col min="8961" max="8961" width="44.5703125" style="30" customWidth="1"/>
    <col min="8962" max="8964" width="11" style="30" customWidth="1"/>
    <col min="8965" max="9216" width="9.140625" style="30"/>
    <col min="9217" max="9217" width="44.5703125" style="30" customWidth="1"/>
    <col min="9218" max="9220" width="11" style="30" customWidth="1"/>
    <col min="9221" max="9472" width="9.140625" style="30"/>
    <col min="9473" max="9473" width="44.5703125" style="30" customWidth="1"/>
    <col min="9474" max="9476" width="11" style="30" customWidth="1"/>
    <col min="9477" max="9728" width="9.140625" style="30"/>
    <col min="9729" max="9729" width="44.5703125" style="30" customWidth="1"/>
    <col min="9730" max="9732" width="11" style="30" customWidth="1"/>
    <col min="9733" max="9984" width="9.140625" style="30"/>
    <col min="9985" max="9985" width="44.5703125" style="30" customWidth="1"/>
    <col min="9986" max="9988" width="11" style="30" customWidth="1"/>
    <col min="9989" max="10240" width="9.140625" style="30"/>
    <col min="10241" max="10241" width="44.5703125" style="30" customWidth="1"/>
    <col min="10242" max="10244" width="11" style="30" customWidth="1"/>
    <col min="10245" max="10496" width="9.140625" style="30"/>
    <col min="10497" max="10497" width="44.5703125" style="30" customWidth="1"/>
    <col min="10498" max="10500" width="11" style="30" customWidth="1"/>
    <col min="10501" max="10752" width="9.140625" style="30"/>
    <col min="10753" max="10753" width="44.5703125" style="30" customWidth="1"/>
    <col min="10754" max="10756" width="11" style="30" customWidth="1"/>
    <col min="10757" max="11008" width="9.140625" style="30"/>
    <col min="11009" max="11009" width="44.5703125" style="30" customWidth="1"/>
    <col min="11010" max="11012" width="11" style="30" customWidth="1"/>
    <col min="11013" max="11264" width="9.140625" style="30"/>
    <col min="11265" max="11265" width="44.5703125" style="30" customWidth="1"/>
    <col min="11266" max="11268" width="11" style="30" customWidth="1"/>
    <col min="11269" max="11520" width="9.140625" style="30"/>
    <col min="11521" max="11521" width="44.5703125" style="30" customWidth="1"/>
    <col min="11522" max="11524" width="11" style="30" customWidth="1"/>
    <col min="11525" max="11776" width="9.140625" style="30"/>
    <col min="11777" max="11777" width="44.5703125" style="30" customWidth="1"/>
    <col min="11778" max="11780" width="11" style="30" customWidth="1"/>
    <col min="11781" max="12032" width="9.140625" style="30"/>
    <col min="12033" max="12033" width="44.5703125" style="30" customWidth="1"/>
    <col min="12034" max="12036" width="11" style="30" customWidth="1"/>
    <col min="12037" max="12288" width="9.140625" style="30"/>
    <col min="12289" max="12289" width="44.5703125" style="30" customWidth="1"/>
    <col min="12290" max="12292" width="11" style="30" customWidth="1"/>
    <col min="12293" max="12544" width="9.140625" style="30"/>
    <col min="12545" max="12545" width="44.5703125" style="30" customWidth="1"/>
    <col min="12546" max="12548" width="11" style="30" customWidth="1"/>
    <col min="12549" max="12800" width="9.140625" style="30"/>
    <col min="12801" max="12801" width="44.5703125" style="30" customWidth="1"/>
    <col min="12802" max="12804" width="11" style="30" customWidth="1"/>
    <col min="12805" max="13056" width="9.140625" style="30"/>
    <col min="13057" max="13057" width="44.5703125" style="30" customWidth="1"/>
    <col min="13058" max="13060" width="11" style="30" customWidth="1"/>
    <col min="13061" max="13312" width="9.140625" style="30"/>
    <col min="13313" max="13313" width="44.5703125" style="30" customWidth="1"/>
    <col min="13314" max="13316" width="11" style="30" customWidth="1"/>
    <col min="13317" max="13568" width="9.140625" style="30"/>
    <col min="13569" max="13569" width="44.5703125" style="30" customWidth="1"/>
    <col min="13570" max="13572" width="11" style="30" customWidth="1"/>
    <col min="13573" max="13824" width="9.140625" style="30"/>
    <col min="13825" max="13825" width="44.5703125" style="30" customWidth="1"/>
    <col min="13826" max="13828" width="11" style="30" customWidth="1"/>
    <col min="13829" max="14080" width="9.140625" style="30"/>
    <col min="14081" max="14081" width="44.5703125" style="30" customWidth="1"/>
    <col min="14082" max="14084" width="11" style="30" customWidth="1"/>
    <col min="14085" max="14336" width="9.140625" style="30"/>
    <col min="14337" max="14337" width="44.5703125" style="30" customWidth="1"/>
    <col min="14338" max="14340" width="11" style="30" customWidth="1"/>
    <col min="14341" max="14592" width="9.140625" style="30"/>
    <col min="14593" max="14593" width="44.5703125" style="30" customWidth="1"/>
    <col min="14594" max="14596" width="11" style="30" customWidth="1"/>
    <col min="14597" max="14848" width="9.140625" style="30"/>
    <col min="14849" max="14849" width="44.5703125" style="30" customWidth="1"/>
    <col min="14850" max="14852" width="11" style="30" customWidth="1"/>
    <col min="14853" max="15104" width="9.140625" style="30"/>
    <col min="15105" max="15105" width="44.5703125" style="30" customWidth="1"/>
    <col min="15106" max="15108" width="11" style="30" customWidth="1"/>
    <col min="15109" max="15360" width="9.140625" style="30"/>
    <col min="15361" max="15361" width="44.5703125" style="30" customWidth="1"/>
    <col min="15362" max="15364" width="11" style="30" customWidth="1"/>
    <col min="15365" max="15616" width="9.140625" style="30"/>
    <col min="15617" max="15617" width="44.5703125" style="30" customWidth="1"/>
    <col min="15618" max="15620" width="11" style="30" customWidth="1"/>
    <col min="15621" max="15872" width="9.140625" style="30"/>
    <col min="15873" max="15873" width="44.5703125" style="30" customWidth="1"/>
    <col min="15874" max="15876" width="11" style="30" customWidth="1"/>
    <col min="15877" max="16128" width="9.140625" style="30"/>
    <col min="16129" max="16129" width="44.5703125" style="30" customWidth="1"/>
    <col min="16130" max="16132" width="11" style="30" customWidth="1"/>
    <col min="16133" max="16384" width="9.140625" style="30"/>
  </cols>
  <sheetData>
    <row r="1" spans="1:18" x14ac:dyDescent="0.25">
      <c r="A1" s="91" t="s">
        <v>1</v>
      </c>
      <c r="B1" s="92"/>
      <c r="G1" s="9"/>
      <c r="H1" s="9"/>
      <c r="I1" s="9"/>
      <c r="J1" s="9"/>
      <c r="K1" s="9"/>
      <c r="L1" s="9"/>
      <c r="M1" s="9"/>
    </row>
    <row r="2" spans="1:18" x14ac:dyDescent="0.25">
      <c r="A2" s="93" t="s">
        <v>2</v>
      </c>
      <c r="B2" s="94"/>
      <c r="G2" s="46"/>
      <c r="H2" s="46"/>
      <c r="I2" s="46"/>
      <c r="J2" s="46"/>
      <c r="K2" s="47"/>
      <c r="L2" s="9"/>
      <c r="M2" s="9"/>
    </row>
    <row r="3" spans="1:18" x14ac:dyDescent="0.25">
      <c r="A3" s="95" t="s">
        <v>3</v>
      </c>
      <c r="B3" s="96"/>
      <c r="D3" s="48"/>
      <c r="E3" s="48"/>
      <c r="G3" s="9"/>
      <c r="H3" s="9"/>
      <c r="I3" s="9"/>
      <c r="J3" s="9"/>
      <c r="K3" s="9"/>
      <c r="L3" s="9"/>
      <c r="M3" s="9"/>
    </row>
    <row r="5" spans="1:18" ht="18.75" x14ac:dyDescent="0.3">
      <c r="A5" s="104" t="s">
        <v>29</v>
      </c>
      <c r="B5" s="104"/>
      <c r="K5"/>
    </row>
    <row r="6" spans="1:18" ht="19.5" thickBot="1" x14ac:dyDescent="0.35">
      <c r="A6" s="102"/>
      <c r="B6" s="102"/>
      <c r="K6"/>
    </row>
    <row r="7" spans="1:18" ht="15.75" thickBot="1" x14ac:dyDescent="0.3">
      <c r="E7" s="97"/>
      <c r="F7" s="43" t="s">
        <v>51</v>
      </c>
      <c r="G7" s="22">
        <v>192</v>
      </c>
      <c r="J7" s="43"/>
      <c r="K7"/>
    </row>
    <row r="8" spans="1:18" x14ac:dyDescent="0.25">
      <c r="F8" s="49"/>
      <c r="G8" s="23"/>
      <c r="K8"/>
    </row>
    <row r="9" spans="1:18" x14ac:dyDescent="0.25">
      <c r="B9" s="101" t="s">
        <v>66</v>
      </c>
      <c r="C9" s="108" t="s">
        <v>8</v>
      </c>
      <c r="D9" s="109"/>
      <c r="E9" s="109"/>
      <c r="F9" s="110"/>
      <c r="G9" s="113" t="s">
        <v>9</v>
      </c>
      <c r="H9" s="114"/>
      <c r="I9" s="114"/>
      <c r="J9" s="115"/>
      <c r="K9"/>
      <c r="M9" s="9"/>
      <c r="N9" s="9"/>
    </row>
    <row r="10" spans="1:18" ht="15.75" thickBot="1" x14ac:dyDescent="0.3">
      <c r="B10" s="51"/>
      <c r="C10" s="105" t="s">
        <v>10</v>
      </c>
      <c r="D10" s="106"/>
      <c r="E10" s="106" t="s">
        <v>11</v>
      </c>
      <c r="F10" s="107"/>
      <c r="G10" s="111" t="s">
        <v>50</v>
      </c>
      <c r="H10" s="112"/>
      <c r="I10" s="112" t="s">
        <v>18</v>
      </c>
      <c r="J10" s="116"/>
      <c r="K10"/>
    </row>
    <row r="11" spans="1:18" ht="15.75" thickBot="1" x14ac:dyDescent="0.3">
      <c r="B11" s="1" t="s">
        <v>45</v>
      </c>
      <c r="C11" s="22">
        <v>100</v>
      </c>
      <c r="D11" s="23" t="s">
        <v>44</v>
      </c>
      <c r="E11" s="23">
        <f>0.2*10/5</f>
        <v>0.4</v>
      </c>
      <c r="F11" s="24" t="s">
        <v>44</v>
      </c>
      <c r="G11" s="25">
        <f>E11*I13/C11</f>
        <v>2.4</v>
      </c>
      <c r="H11" s="52" t="s">
        <v>5</v>
      </c>
      <c r="I11" s="44">
        <f>G7*G11</f>
        <v>460.79999999999995</v>
      </c>
      <c r="J11" s="53" t="s">
        <v>5</v>
      </c>
      <c r="K11"/>
      <c r="R11" s="48"/>
    </row>
    <row r="12" spans="1:18" ht="15.75" thickBot="1" x14ac:dyDescent="0.3">
      <c r="A12" s="39"/>
      <c r="B12" s="1" t="s">
        <v>65</v>
      </c>
      <c r="C12" s="54"/>
      <c r="D12" s="44"/>
      <c r="E12" s="44"/>
      <c r="F12" s="53"/>
      <c r="G12" s="55"/>
      <c r="H12" s="48"/>
      <c r="I12" s="26">
        <f>I13-I11</f>
        <v>139.20000000000005</v>
      </c>
      <c r="J12" s="53" t="s">
        <v>5</v>
      </c>
    </row>
    <row r="13" spans="1:18" ht="15.75" thickBot="1" x14ac:dyDescent="0.3">
      <c r="B13" s="56"/>
      <c r="C13" s="57"/>
      <c r="D13" s="58"/>
      <c r="E13" s="58"/>
      <c r="F13" s="59"/>
      <c r="G13" s="57"/>
      <c r="H13" s="56" t="s">
        <v>49</v>
      </c>
      <c r="I13" s="22">
        <v>600</v>
      </c>
      <c r="J13" s="59" t="s">
        <v>5</v>
      </c>
    </row>
    <row r="16" spans="1:18" ht="18.75" x14ac:dyDescent="0.3">
      <c r="B16" s="60"/>
      <c r="C16" s="126" t="s">
        <v>30</v>
      </c>
      <c r="D16" s="127"/>
      <c r="E16" s="127"/>
      <c r="F16" s="127"/>
      <c r="G16" s="128"/>
      <c r="I16" s="126" t="s">
        <v>34</v>
      </c>
      <c r="J16" s="129"/>
      <c r="K16" s="130"/>
    </row>
    <row r="17" spans="1:14" x14ac:dyDescent="0.25">
      <c r="B17" s="8" t="s">
        <v>48</v>
      </c>
      <c r="C17" s="28">
        <v>1</v>
      </c>
      <c r="D17" s="61">
        <v>110</v>
      </c>
      <c r="E17" s="62"/>
      <c r="F17" s="61">
        <v>220</v>
      </c>
      <c r="G17" s="63"/>
      <c r="I17" s="31" t="s">
        <v>35</v>
      </c>
      <c r="J17" s="27" t="s">
        <v>36</v>
      </c>
      <c r="K17" s="32"/>
    </row>
    <row r="18" spans="1:14" x14ac:dyDescent="0.25">
      <c r="B18" s="40" t="s">
        <v>31</v>
      </c>
      <c r="C18" s="34">
        <v>5</v>
      </c>
      <c r="D18" s="41">
        <f>C18*$D$17</f>
        <v>550</v>
      </c>
      <c r="E18" s="64" t="s">
        <v>5</v>
      </c>
      <c r="F18" s="41">
        <f>C18*$F$17</f>
        <v>1100</v>
      </c>
      <c r="G18" s="65" t="s">
        <v>5</v>
      </c>
      <c r="I18" s="35" t="s">
        <v>37</v>
      </c>
      <c r="J18" s="36" t="s">
        <v>38</v>
      </c>
      <c r="K18" s="37"/>
    </row>
    <row r="19" spans="1:14" x14ac:dyDescent="0.25">
      <c r="B19" s="40" t="s">
        <v>32</v>
      </c>
      <c r="C19" s="34">
        <v>5</v>
      </c>
      <c r="D19" s="41">
        <f>C19*$D$17</f>
        <v>550</v>
      </c>
      <c r="E19" s="64" t="s">
        <v>5</v>
      </c>
      <c r="F19" s="41">
        <f>C19*$F$17</f>
        <v>1100</v>
      </c>
      <c r="G19" s="65" t="s">
        <v>5</v>
      </c>
      <c r="I19" s="12" t="s">
        <v>39</v>
      </c>
      <c r="J19" s="36" t="s">
        <v>40</v>
      </c>
      <c r="K19" s="38" t="s">
        <v>41</v>
      </c>
    </row>
    <row r="20" spans="1:14" x14ac:dyDescent="0.25">
      <c r="B20" s="7" t="s">
        <v>33</v>
      </c>
      <c r="C20" s="28">
        <f>SUM(C18:C19)</f>
        <v>10</v>
      </c>
      <c r="D20" s="29">
        <f>SUM(D18:D19)</f>
        <v>1100</v>
      </c>
      <c r="E20" s="66" t="s">
        <v>5</v>
      </c>
      <c r="F20" s="29">
        <f>SUM(F18:F19)</f>
        <v>2200</v>
      </c>
      <c r="G20" s="67" t="s">
        <v>5</v>
      </c>
      <c r="I20" s="12" t="s">
        <v>42</v>
      </c>
      <c r="J20" s="36" t="s">
        <v>40</v>
      </c>
      <c r="K20" s="37"/>
    </row>
    <row r="21" spans="1:14" ht="15.75" thickBot="1" x14ac:dyDescent="0.3">
      <c r="B21" s="39"/>
      <c r="C21" s="39"/>
      <c r="D21" s="39"/>
      <c r="E21" s="39"/>
      <c r="I21" s="12" t="s">
        <v>42</v>
      </c>
      <c r="J21" s="33" t="s">
        <v>43</v>
      </c>
      <c r="K21" s="37"/>
    </row>
    <row r="22" spans="1:14" ht="19.5" thickBot="1" x14ac:dyDescent="0.35">
      <c r="B22" s="119" t="s">
        <v>58</v>
      </c>
      <c r="C22" s="120"/>
      <c r="D22" s="120"/>
      <c r="E22" s="120"/>
      <c r="F22" s="120"/>
      <c r="G22" s="120"/>
      <c r="H22" s="120"/>
      <c r="I22" s="120"/>
      <c r="J22" s="120"/>
      <c r="K22" s="121"/>
    </row>
    <row r="23" spans="1:14" x14ac:dyDescent="0.25">
      <c r="B23" s="39"/>
      <c r="C23" s="39"/>
      <c r="D23" s="39"/>
      <c r="E23" s="39"/>
      <c r="I23" s="98"/>
      <c r="J23" s="44"/>
      <c r="K23" s="44"/>
    </row>
    <row r="24" spans="1:14" ht="19.5" thickBot="1" x14ac:dyDescent="0.35">
      <c r="A24" s="104" t="s">
        <v>46</v>
      </c>
      <c r="B24" s="104"/>
      <c r="I24" s="39"/>
      <c r="J24" s="39"/>
      <c r="K24" s="39"/>
    </row>
    <row r="25" spans="1:14" ht="15.75" thickBot="1" x14ac:dyDescent="0.3">
      <c r="B25" s="11" t="s">
        <v>4</v>
      </c>
      <c r="C25" s="22">
        <v>5</v>
      </c>
      <c r="D25" s="9" t="s">
        <v>5</v>
      </c>
      <c r="F25" s="42" t="s">
        <v>6</v>
      </c>
      <c r="G25" s="68">
        <v>1</v>
      </c>
      <c r="H25" s="9"/>
      <c r="I25" s="9"/>
      <c r="J25" s="9"/>
      <c r="K25" s="9"/>
      <c r="L25" s="9"/>
      <c r="M25" s="9"/>
      <c r="N25" s="9"/>
    </row>
    <row r="26" spans="1:14" ht="15.75" thickBot="1" x14ac:dyDescent="0.3">
      <c r="B26" s="9"/>
      <c r="C26" s="9"/>
      <c r="D26" s="9"/>
      <c r="F26" s="42" t="s">
        <v>7</v>
      </c>
      <c r="G26" s="68">
        <v>110</v>
      </c>
      <c r="H26" s="9"/>
      <c r="I26" s="9"/>
      <c r="J26" s="9"/>
      <c r="K26" s="9"/>
      <c r="L26" s="9"/>
      <c r="M26" s="9"/>
      <c r="N26" s="9"/>
    </row>
    <row r="27" spans="1:14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B28" s="50"/>
      <c r="C28" s="108" t="s">
        <v>8</v>
      </c>
      <c r="D28" s="109"/>
      <c r="E28" s="109"/>
      <c r="F28" s="110"/>
      <c r="G28" s="113" t="s">
        <v>57</v>
      </c>
      <c r="H28" s="114"/>
      <c r="I28" s="114"/>
      <c r="J28" s="115"/>
      <c r="K28" s="113" t="s">
        <v>52</v>
      </c>
      <c r="L28" s="115"/>
      <c r="M28" s="9"/>
      <c r="N28" s="9"/>
    </row>
    <row r="29" spans="1:14" ht="15.75" thickBot="1" x14ac:dyDescent="0.3">
      <c r="B29" s="69"/>
      <c r="C29" s="105" t="s">
        <v>10</v>
      </c>
      <c r="D29" s="106"/>
      <c r="E29" s="106" t="s">
        <v>11</v>
      </c>
      <c r="F29" s="107"/>
      <c r="G29" s="13">
        <v>1</v>
      </c>
      <c r="H29" s="4" t="s">
        <v>12</v>
      </c>
      <c r="I29" s="17">
        <f>G25</f>
        <v>1</v>
      </c>
      <c r="J29" s="16" t="s">
        <v>13</v>
      </c>
      <c r="K29" s="21">
        <f>G26</f>
        <v>110</v>
      </c>
      <c r="L29" s="14" t="s">
        <v>14</v>
      </c>
      <c r="M29" s="9"/>
      <c r="N29" s="9"/>
    </row>
    <row r="30" spans="1:14" ht="15.75" thickBot="1" x14ac:dyDescent="0.3">
      <c r="B30" s="10" t="s">
        <v>64</v>
      </c>
      <c r="C30" s="22">
        <v>40</v>
      </c>
      <c r="D30" s="23" t="s">
        <v>15</v>
      </c>
      <c r="E30" s="23">
        <v>8</v>
      </c>
      <c r="F30" s="24" t="s">
        <v>15</v>
      </c>
      <c r="G30" s="45">
        <f>(E30*$C$25)/C30</f>
        <v>1</v>
      </c>
      <c r="H30" s="23" t="s">
        <v>5</v>
      </c>
      <c r="I30" s="45">
        <f>G30*$G$25</f>
        <v>1</v>
      </c>
      <c r="J30" s="24" t="s">
        <v>5</v>
      </c>
      <c r="K30" s="15"/>
      <c r="L30" s="24"/>
      <c r="M30" s="9"/>
      <c r="N30" s="9"/>
    </row>
    <row r="31" spans="1:14" x14ac:dyDescent="0.25">
      <c r="B31" s="10" t="s">
        <v>59</v>
      </c>
      <c r="C31" s="70">
        <v>2</v>
      </c>
      <c r="D31" s="23" t="s">
        <v>15</v>
      </c>
      <c r="E31" s="23">
        <v>1</v>
      </c>
      <c r="F31" s="24" t="s">
        <v>15</v>
      </c>
      <c r="G31" s="45">
        <f>(E31*$C$25)/C31</f>
        <v>2.5</v>
      </c>
      <c r="H31" s="23" t="s">
        <v>5</v>
      </c>
      <c r="I31" s="45">
        <f>G31*$G$25</f>
        <v>2.5</v>
      </c>
      <c r="J31" s="24" t="s">
        <v>5</v>
      </c>
      <c r="K31" s="15">
        <f>I31*($G$26)</f>
        <v>275</v>
      </c>
      <c r="L31" s="24" t="s">
        <v>5</v>
      </c>
      <c r="M31" s="9"/>
      <c r="N31" s="9"/>
    </row>
    <row r="32" spans="1:14" x14ac:dyDescent="0.25">
      <c r="B32" s="2" t="s">
        <v>16</v>
      </c>
      <c r="C32" s="73" t="s">
        <v>17</v>
      </c>
      <c r="D32" s="74"/>
      <c r="E32" s="74" t="s">
        <v>17</v>
      </c>
      <c r="F32" s="75"/>
      <c r="G32" s="45">
        <f>$C$25-SUM(G30:G31)</f>
        <v>1.5</v>
      </c>
      <c r="H32" s="23" t="s">
        <v>5</v>
      </c>
      <c r="I32" s="45">
        <f>G32*$G$25</f>
        <v>1.5</v>
      </c>
      <c r="J32" s="24" t="s">
        <v>5</v>
      </c>
      <c r="K32" s="15">
        <f>I32*($G$26)</f>
        <v>165</v>
      </c>
      <c r="L32" s="24" t="s">
        <v>5</v>
      </c>
      <c r="M32" s="9"/>
      <c r="N32" s="9"/>
    </row>
    <row r="33" spans="1:19" x14ac:dyDescent="0.25">
      <c r="B33" s="76"/>
      <c r="C33" s="77"/>
      <c r="D33" s="76"/>
      <c r="E33" s="117" t="s">
        <v>18</v>
      </c>
      <c r="F33" s="118"/>
      <c r="G33" s="78">
        <f>SUM(G30:G32)</f>
        <v>5</v>
      </c>
      <c r="H33" s="76" t="s">
        <v>5</v>
      </c>
      <c r="I33" s="78">
        <f>SUM(I30:I32)</f>
        <v>5</v>
      </c>
      <c r="J33" s="79" t="s">
        <v>5</v>
      </c>
      <c r="K33" s="78">
        <f>SUM(K31:K32)</f>
        <v>440</v>
      </c>
      <c r="L33" s="79" t="s">
        <v>5</v>
      </c>
      <c r="M33" s="9"/>
      <c r="N33" s="9"/>
    </row>
    <row r="34" spans="1:19" x14ac:dyDescent="0.25">
      <c r="B34" s="9"/>
      <c r="C34" s="9"/>
      <c r="D34" s="9"/>
      <c r="E34" s="9"/>
      <c r="F34" s="9"/>
      <c r="G34" s="9"/>
      <c r="H34" s="9"/>
      <c r="I34" s="9"/>
      <c r="J34" s="9"/>
      <c r="K34" s="80">
        <f>K33/1000</f>
        <v>0.44</v>
      </c>
      <c r="L34" s="9" t="s">
        <v>19</v>
      </c>
      <c r="M34" s="9"/>
      <c r="N34" s="9"/>
    </row>
    <row r="35" spans="1:19" x14ac:dyDescent="0.25">
      <c r="B35" s="9"/>
      <c r="H35" s="9"/>
      <c r="M35" s="9"/>
      <c r="N35" s="9"/>
    </row>
    <row r="36" spans="1:19" x14ac:dyDescent="0.25">
      <c r="B36" s="9"/>
      <c r="H36" s="123" t="s">
        <v>27</v>
      </c>
      <c r="I36" s="123"/>
      <c r="J36" s="123"/>
      <c r="K36" s="123"/>
      <c r="L36" s="123"/>
      <c r="N36" s="9"/>
      <c r="O36"/>
      <c r="P36"/>
      <c r="Q36"/>
      <c r="R36"/>
      <c r="S36"/>
    </row>
    <row r="37" spans="1:19" x14ac:dyDescent="0.25">
      <c r="B37" s="9"/>
      <c r="H37" s="81"/>
      <c r="I37" s="89">
        <f>SUM(I31:I32)</f>
        <v>4</v>
      </c>
      <c r="J37" s="125" t="s">
        <v>54</v>
      </c>
      <c r="K37" s="125"/>
      <c r="L37" s="125"/>
      <c r="O37"/>
      <c r="P37"/>
      <c r="Q37"/>
      <c r="R37"/>
      <c r="S37"/>
    </row>
    <row r="38" spans="1:19" x14ac:dyDescent="0.25">
      <c r="B38" s="9"/>
      <c r="H38" s="82" t="s">
        <v>20</v>
      </c>
      <c r="I38" s="90">
        <f>I30</f>
        <v>1</v>
      </c>
      <c r="J38" s="122" t="s">
        <v>23</v>
      </c>
      <c r="K38" s="122"/>
      <c r="L38" s="122"/>
      <c r="O38"/>
      <c r="P38"/>
      <c r="Q38"/>
      <c r="R38"/>
      <c r="S38"/>
    </row>
    <row r="39" spans="1:19" x14ac:dyDescent="0.25">
      <c r="B39" s="9"/>
      <c r="C39" s="9"/>
      <c r="D39" s="9"/>
      <c r="E39" s="9"/>
      <c r="F39" s="9"/>
      <c r="G39" s="9"/>
      <c r="H39" s="81"/>
      <c r="I39" s="83">
        <f>SUM(I37:I38)</f>
        <v>5</v>
      </c>
      <c r="J39" s="122" t="s">
        <v>21</v>
      </c>
      <c r="K39" s="122"/>
      <c r="L39" s="122"/>
      <c r="O39"/>
      <c r="P39"/>
      <c r="Q39"/>
      <c r="R39"/>
      <c r="S39"/>
    </row>
    <row r="40" spans="1:19" ht="19.5" thickBot="1" x14ac:dyDescent="0.35">
      <c r="B40" s="99" t="s">
        <v>67</v>
      </c>
    </row>
    <row r="41" spans="1:19" ht="19.5" thickBot="1" x14ac:dyDescent="0.35">
      <c r="A41" s="99" t="s">
        <v>47</v>
      </c>
      <c r="B41" s="11" t="s">
        <v>4</v>
      </c>
      <c r="C41" s="22">
        <v>6</v>
      </c>
      <c r="D41" s="9" t="s">
        <v>5</v>
      </c>
      <c r="F41" s="42" t="s">
        <v>6</v>
      </c>
      <c r="G41" s="68">
        <v>1</v>
      </c>
      <c r="H41" s="9"/>
      <c r="I41" s="9"/>
      <c r="J41" s="9"/>
      <c r="K41" s="9"/>
      <c r="L41" s="9"/>
    </row>
    <row r="42" spans="1:19" ht="15.75" thickBot="1" x14ac:dyDescent="0.3">
      <c r="B42" s="9"/>
      <c r="C42" s="9" t="s">
        <v>28</v>
      </c>
      <c r="D42" s="9"/>
      <c r="F42" s="42" t="s">
        <v>56</v>
      </c>
      <c r="G42" s="68">
        <v>110</v>
      </c>
      <c r="H42" s="9"/>
      <c r="I42" s="9"/>
      <c r="J42" s="9"/>
      <c r="K42" s="9"/>
      <c r="L42" s="9"/>
      <c r="M42" s="9"/>
      <c r="N42" s="9"/>
    </row>
    <row r="43" spans="1:19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9" x14ac:dyDescent="0.25">
      <c r="B44" s="50"/>
      <c r="C44" s="108" t="s">
        <v>8</v>
      </c>
      <c r="D44" s="109"/>
      <c r="E44" s="109"/>
      <c r="F44" s="110"/>
      <c r="G44" s="113" t="s">
        <v>9</v>
      </c>
      <c r="H44" s="114"/>
      <c r="I44" s="114"/>
      <c r="J44" s="115"/>
      <c r="K44" s="113" t="s">
        <v>53</v>
      </c>
      <c r="L44" s="115"/>
      <c r="M44" s="9"/>
      <c r="N44" s="9"/>
    </row>
    <row r="45" spans="1:19" x14ac:dyDescent="0.25">
      <c r="B45" s="69"/>
      <c r="C45" s="105" t="s">
        <v>10</v>
      </c>
      <c r="D45" s="106"/>
      <c r="E45" s="106" t="s">
        <v>11</v>
      </c>
      <c r="F45" s="107"/>
      <c r="G45" s="13">
        <v>1</v>
      </c>
      <c r="H45" s="18" t="s">
        <v>12</v>
      </c>
      <c r="I45" s="3">
        <f>G42</f>
        <v>110</v>
      </c>
      <c r="J45" s="14" t="s">
        <v>24</v>
      </c>
      <c r="K45" s="19">
        <f>G41</f>
        <v>1</v>
      </c>
      <c r="L45" s="20" t="s">
        <v>13</v>
      </c>
      <c r="M45" s="9"/>
      <c r="N45" s="9"/>
    </row>
    <row r="46" spans="1:19" x14ac:dyDescent="0.25">
      <c r="B46" s="6" t="s">
        <v>60</v>
      </c>
      <c r="C46" s="84">
        <v>2</v>
      </c>
      <c r="D46" s="23" t="s">
        <v>15</v>
      </c>
      <c r="E46" s="23">
        <v>1</v>
      </c>
      <c r="F46" s="24" t="s">
        <v>15</v>
      </c>
      <c r="G46" s="100">
        <f>(E46*$C$41)/C46</f>
        <v>3</v>
      </c>
      <c r="H46" s="24" t="s">
        <v>5</v>
      </c>
      <c r="I46" s="85">
        <f>G46*$G$42</f>
        <v>330</v>
      </c>
      <c r="J46" s="24" t="s">
        <v>5</v>
      </c>
      <c r="K46" s="15">
        <f>I46*($G$41)</f>
        <v>330</v>
      </c>
      <c r="L46" s="24" t="s">
        <v>5</v>
      </c>
      <c r="M46" s="9"/>
      <c r="N46" s="9"/>
    </row>
    <row r="47" spans="1:19" x14ac:dyDescent="0.25">
      <c r="B47" s="5" t="s">
        <v>61</v>
      </c>
      <c r="C47" s="70">
        <v>20</v>
      </c>
      <c r="D47" s="23" t="s">
        <v>15</v>
      </c>
      <c r="E47" s="23">
        <v>1</v>
      </c>
      <c r="F47" s="24" t="s">
        <v>15</v>
      </c>
      <c r="G47" s="100">
        <f>(E47*$C$41)/C47</f>
        <v>0.3</v>
      </c>
      <c r="H47" s="24" t="s">
        <v>5</v>
      </c>
      <c r="I47" s="85">
        <f>G47*$G$42</f>
        <v>33</v>
      </c>
      <c r="J47" s="24" t="s">
        <v>5</v>
      </c>
      <c r="K47" s="15">
        <f>I47*($G$41)</f>
        <v>33</v>
      </c>
      <c r="L47" s="24" t="s">
        <v>5</v>
      </c>
      <c r="M47" s="9"/>
      <c r="N47" s="9"/>
    </row>
    <row r="48" spans="1:19" x14ac:dyDescent="0.25">
      <c r="B48" s="5" t="s">
        <v>62</v>
      </c>
      <c r="C48" s="71">
        <v>60</v>
      </c>
      <c r="D48" s="86" t="s">
        <v>15</v>
      </c>
      <c r="E48" s="47">
        <v>1</v>
      </c>
      <c r="F48" s="72" t="s">
        <v>15</v>
      </c>
      <c r="G48" s="100">
        <f>(E48*$C$41)/C48</f>
        <v>0.1</v>
      </c>
      <c r="H48" s="24" t="s">
        <v>5</v>
      </c>
      <c r="I48" s="85">
        <f>G48*$G$42</f>
        <v>11</v>
      </c>
      <c r="J48" s="24" t="s">
        <v>5</v>
      </c>
      <c r="K48" s="15">
        <f>I48*($G$41)</f>
        <v>11</v>
      </c>
      <c r="L48" s="24" t="s">
        <v>5</v>
      </c>
      <c r="M48" s="9"/>
      <c r="N48" s="9"/>
    </row>
    <row r="49" spans="2:14" x14ac:dyDescent="0.25">
      <c r="B49" s="5" t="s">
        <v>0</v>
      </c>
      <c r="C49" s="71">
        <v>50</v>
      </c>
      <c r="D49" s="47" t="s">
        <v>15</v>
      </c>
      <c r="E49" s="47">
        <v>0.53</v>
      </c>
      <c r="F49" s="72" t="s">
        <v>15</v>
      </c>
      <c r="G49" s="100">
        <f>(E49*$C$41)/C49</f>
        <v>6.3600000000000004E-2</v>
      </c>
      <c r="H49" s="24" t="s">
        <v>5</v>
      </c>
      <c r="I49" s="85">
        <f>G49*$G$42</f>
        <v>6.9960000000000004</v>
      </c>
      <c r="J49" s="24" t="s">
        <v>5</v>
      </c>
      <c r="K49" s="15">
        <f>I49*($G$41)</f>
        <v>6.9960000000000004</v>
      </c>
      <c r="L49" s="24" t="s">
        <v>5</v>
      </c>
      <c r="M49" s="9"/>
      <c r="N49" s="9"/>
    </row>
    <row r="50" spans="2:14" x14ac:dyDescent="0.25">
      <c r="B50" s="5" t="s">
        <v>63</v>
      </c>
      <c r="C50" s="71">
        <v>50</v>
      </c>
      <c r="D50" s="47" t="s">
        <v>15</v>
      </c>
      <c r="E50" s="47">
        <v>0.3</v>
      </c>
      <c r="F50" s="72" t="s">
        <v>15</v>
      </c>
      <c r="G50" s="100">
        <f>(E50*$C$41)/C50</f>
        <v>3.5999999999999997E-2</v>
      </c>
      <c r="H50" s="24" t="s">
        <v>5</v>
      </c>
      <c r="I50" s="85">
        <f>G50*$G$42</f>
        <v>3.9599999999999995</v>
      </c>
      <c r="J50" s="24" t="s">
        <v>5</v>
      </c>
      <c r="K50" s="15">
        <f>I50*($G$41)</f>
        <v>3.9599999999999995</v>
      </c>
      <c r="L50" s="24" t="s">
        <v>5</v>
      </c>
      <c r="M50" s="9"/>
      <c r="N50" s="9"/>
    </row>
    <row r="51" spans="2:14" x14ac:dyDescent="0.25">
      <c r="B51" s="5" t="s">
        <v>22</v>
      </c>
      <c r="C51" s="71" t="s">
        <v>17</v>
      </c>
      <c r="D51" s="86"/>
      <c r="E51" s="47" t="s">
        <v>17</v>
      </c>
      <c r="F51" s="72"/>
      <c r="G51" s="45">
        <f>C41-SUM(G46:G50)</f>
        <v>2.5004</v>
      </c>
      <c r="H51" s="24" t="s">
        <v>5</v>
      </c>
      <c r="I51" s="85"/>
      <c r="J51" s="24"/>
      <c r="K51" s="45"/>
      <c r="L51" s="24"/>
      <c r="M51" s="9"/>
      <c r="N51" s="9"/>
    </row>
    <row r="52" spans="2:14" x14ac:dyDescent="0.25">
      <c r="B52" s="76"/>
      <c r="C52" s="77"/>
      <c r="D52" s="76"/>
      <c r="E52" s="117" t="s">
        <v>18</v>
      </c>
      <c r="F52" s="118"/>
      <c r="G52" s="78">
        <f>SUM(G46:G51)</f>
        <v>6</v>
      </c>
      <c r="H52" s="79" t="s">
        <v>5</v>
      </c>
      <c r="I52" s="87">
        <f>SUM(I46:I50)</f>
        <v>384.95599999999996</v>
      </c>
      <c r="J52" s="79" t="s">
        <v>5</v>
      </c>
      <c r="K52" s="78">
        <f>SUM(K46:K50)</f>
        <v>384.95599999999996</v>
      </c>
      <c r="L52" s="79" t="s">
        <v>5</v>
      </c>
      <c r="M52" s="9"/>
      <c r="N52" s="9"/>
    </row>
    <row r="53" spans="2:14" x14ac:dyDescent="0.25">
      <c r="B53" s="9"/>
      <c r="C53" s="9"/>
      <c r="D53" s="9"/>
      <c r="E53" s="9"/>
      <c r="F53" s="9"/>
      <c r="G53" s="9"/>
      <c r="H53" s="9"/>
      <c r="I53" s="9"/>
      <c r="J53" s="9"/>
      <c r="K53" s="80">
        <f>K52/1000</f>
        <v>0.38495599999999996</v>
      </c>
      <c r="L53" s="9" t="s">
        <v>19</v>
      </c>
      <c r="M53" s="9"/>
      <c r="N53" s="9"/>
    </row>
    <row r="54" spans="2:14" x14ac:dyDescent="0.25">
      <c r="B54" s="9"/>
      <c r="C54" s="9"/>
    </row>
    <row r="55" spans="2:14" x14ac:dyDescent="0.25">
      <c r="B55" s="9"/>
      <c r="C55" s="9"/>
      <c r="H55" s="124" t="s">
        <v>26</v>
      </c>
      <c r="I55" s="124"/>
      <c r="J55" s="124"/>
      <c r="K55" s="124"/>
      <c r="L55" s="124"/>
    </row>
    <row r="56" spans="2:14" x14ac:dyDescent="0.25">
      <c r="B56" s="9"/>
      <c r="C56" s="9"/>
      <c r="H56" s="81"/>
      <c r="I56" s="89">
        <f>SUM(G46:G50)</f>
        <v>3.4996</v>
      </c>
      <c r="J56" s="125" t="s">
        <v>55</v>
      </c>
      <c r="K56" s="125"/>
      <c r="L56" s="125"/>
    </row>
    <row r="57" spans="2:14" x14ac:dyDescent="0.25">
      <c r="B57" s="88"/>
      <c r="C57" s="88"/>
      <c r="H57" s="82" t="s">
        <v>20</v>
      </c>
      <c r="I57" s="90">
        <f>G51</f>
        <v>2.5004</v>
      </c>
      <c r="J57" s="122" t="s">
        <v>25</v>
      </c>
      <c r="K57" s="122"/>
      <c r="L57" s="122"/>
    </row>
    <row r="58" spans="2:14" x14ac:dyDescent="0.25">
      <c r="H58" s="81"/>
      <c r="I58" s="83">
        <f>SUM(I56:I57)</f>
        <v>6</v>
      </c>
      <c r="J58" s="122" t="s">
        <v>21</v>
      </c>
      <c r="K58" s="122"/>
      <c r="L58" s="122"/>
    </row>
    <row r="60" spans="2:14" x14ac:dyDescent="0.25">
      <c r="B60" s="103"/>
    </row>
  </sheetData>
  <mergeCells count="31">
    <mergeCell ref="C16:G16"/>
    <mergeCell ref="I16:K16"/>
    <mergeCell ref="A24:B24"/>
    <mergeCell ref="E45:F45"/>
    <mergeCell ref="J38:L38"/>
    <mergeCell ref="J39:L39"/>
    <mergeCell ref="K44:L44"/>
    <mergeCell ref="C45:D45"/>
    <mergeCell ref="E52:F52"/>
    <mergeCell ref="C44:F44"/>
    <mergeCell ref="G44:J44"/>
    <mergeCell ref="B22:K22"/>
    <mergeCell ref="J58:L58"/>
    <mergeCell ref="K28:L28"/>
    <mergeCell ref="C29:D29"/>
    <mergeCell ref="E29:F29"/>
    <mergeCell ref="E33:F33"/>
    <mergeCell ref="H36:L36"/>
    <mergeCell ref="C28:F28"/>
    <mergeCell ref="G28:J28"/>
    <mergeCell ref="H55:L55"/>
    <mergeCell ref="J56:L56"/>
    <mergeCell ref="J57:L57"/>
    <mergeCell ref="J37:L37"/>
    <mergeCell ref="A5:B5"/>
    <mergeCell ref="C10:D10"/>
    <mergeCell ref="E10:F10"/>
    <mergeCell ref="C9:F9"/>
    <mergeCell ref="G10:H10"/>
    <mergeCell ref="G9:J9"/>
    <mergeCell ref="I10:J10"/>
  </mergeCells>
  <pageMargins left="0.7" right="0.7" top="0.75" bottom="0.75" header="0.3" footer="0.3"/>
  <pageSetup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SNP</vt:lpstr>
      <vt:lpstr>SNP!Print_Area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Smith Lab</cp:lastModifiedBy>
  <cp:lastPrinted>2016-07-21T21:24:34Z</cp:lastPrinted>
  <dcterms:created xsi:type="dcterms:W3CDTF">2010-12-23T14:29:38Z</dcterms:created>
  <dcterms:modified xsi:type="dcterms:W3CDTF">2016-09-20T17:47:36Z</dcterms:modified>
</cp:coreProperties>
</file>