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90" yWindow="525" windowWidth="19440" windowHeight="7365"/>
  </bookViews>
  <sheets>
    <sheet name="Data calculations" sheetId="1" r:id="rId1"/>
    <sheet name="Bar Graph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R19" i="1"/>
  <c r="R17"/>
  <c r="R15"/>
  <c r="R13"/>
  <c r="R11"/>
  <c r="R9"/>
  <c r="R7"/>
  <c r="Q20"/>
  <c r="Q19"/>
  <c r="Q18"/>
  <c r="Q17"/>
  <c r="Q16"/>
  <c r="Q15"/>
  <c r="Q14"/>
  <c r="Q13"/>
  <c r="Q12"/>
  <c r="Q11"/>
  <c r="Q10"/>
  <c r="Q9"/>
  <c r="Q8"/>
  <c r="Q7"/>
  <c r="P20"/>
  <c r="P19"/>
  <c r="P18"/>
  <c r="P17"/>
  <c r="P16"/>
  <c r="P15"/>
  <c r="P14"/>
  <c r="P13"/>
  <c r="P12"/>
  <c r="P11"/>
  <c r="P10"/>
  <c r="P9"/>
  <c r="P8"/>
  <c r="P7"/>
  <c r="O20"/>
  <c r="O19"/>
  <c r="O18"/>
  <c r="O17"/>
  <c r="O16"/>
  <c r="O15"/>
  <c r="O14"/>
  <c r="O13"/>
  <c r="O12"/>
  <c r="O11"/>
  <c r="O10"/>
  <c r="O9"/>
  <c r="O8"/>
  <c r="O7"/>
  <c r="O6"/>
  <c r="N20"/>
  <c r="N19"/>
  <c r="N18"/>
  <c r="N17"/>
  <c r="N16"/>
  <c r="N15"/>
  <c r="N14"/>
  <c r="N13"/>
  <c r="N12"/>
  <c r="N11"/>
  <c r="N10"/>
  <c r="N9"/>
  <c r="N8"/>
  <c r="N7"/>
  <c r="N6"/>
  <c r="M20"/>
  <c r="M19"/>
  <c r="M18"/>
  <c r="M17"/>
  <c r="M16"/>
  <c r="M15"/>
  <c r="M14"/>
  <c r="M13"/>
  <c r="M12"/>
  <c r="M11"/>
  <c r="M10"/>
  <c r="M9"/>
  <c r="M8"/>
  <c r="M7"/>
  <c r="M6"/>
  <c r="L20"/>
  <c r="L19"/>
  <c r="L18"/>
  <c r="L17"/>
  <c r="L16"/>
  <c r="L15"/>
  <c r="L14"/>
  <c r="L13"/>
  <c r="L12"/>
  <c r="L11"/>
  <c r="L10"/>
  <c r="L9"/>
  <c r="L8"/>
  <c r="L7"/>
  <c r="L6"/>
</calcChain>
</file>

<file path=xl/sharedStrings.xml><?xml version="1.0" encoding="utf-8"?>
<sst xmlns="http://schemas.openxmlformats.org/spreadsheetml/2006/main" count="70" uniqueCount="63">
  <si>
    <t>V = culture vol added to rxns = 50 uL of DILUTED cells = 5 uL of culture (1:10 dil.) = 0.005 mL</t>
  </si>
  <si>
    <t>Tube #</t>
  </si>
  <si>
    <t>Sample</t>
  </si>
  <si>
    <t>OD 600</t>
  </si>
  <si>
    <t>delta t (min:sec)</t>
  </si>
  <si>
    <t>delta t (min)</t>
  </si>
  <si>
    <t>OD 420</t>
  </si>
  <si>
    <t>OD 550</t>
  </si>
  <si>
    <t>V = vol in mL</t>
  </si>
  <si>
    <t>1.75 * Abs550</t>
  </si>
  <si>
    <t>Abs420 – (1.75 * Abs 550)</t>
  </si>
  <si>
    <t>Denominator = t * v * OD 600</t>
  </si>
  <si>
    <t>Miller Units</t>
  </si>
  <si>
    <t>Miller Units (Rounded)</t>
  </si>
  <si>
    <t>Average of duplicates</t>
  </si>
  <si>
    <t>Averages with error bars</t>
  </si>
  <si>
    <t>blank</t>
  </si>
  <si>
    <t>N/A</t>
  </si>
  <si>
    <t>Well # in plate</t>
  </si>
  <si>
    <t>1H</t>
  </si>
  <si>
    <t>1A</t>
  </si>
  <si>
    <t>2A</t>
  </si>
  <si>
    <t>1B</t>
  </si>
  <si>
    <t>2B</t>
  </si>
  <si>
    <t>1C</t>
  </si>
  <si>
    <t>2C</t>
  </si>
  <si>
    <t>1D</t>
  </si>
  <si>
    <t>2D</t>
  </si>
  <si>
    <t>1E</t>
  </si>
  <si>
    <t>2E</t>
  </si>
  <si>
    <t>1F</t>
  </si>
  <si>
    <t>2F</t>
  </si>
  <si>
    <t>1G</t>
  </si>
  <si>
    <t>2G</t>
  </si>
  <si>
    <t>0 IPTG-1</t>
  </si>
  <si>
    <t>0 IPTG-2</t>
  </si>
  <si>
    <t>0.1 IPTG-1</t>
  </si>
  <si>
    <t>0.1 IPTG-2</t>
  </si>
  <si>
    <t>0.25 IPTG-1</t>
  </si>
  <si>
    <t>0.25 IPTG-2</t>
  </si>
  <si>
    <t>0.5 IPTG-1</t>
  </si>
  <si>
    <t>0.5 IPTG-2</t>
  </si>
  <si>
    <t>1 IPTG-1</t>
  </si>
  <si>
    <t>1 IPTG-2</t>
  </si>
  <si>
    <t>2.5 IPTG-1</t>
  </si>
  <si>
    <t>2.5 IPTG-2</t>
  </si>
  <si>
    <t>5 IPTG-1</t>
  </si>
  <si>
    <t>5 IPTG-2</t>
  </si>
  <si>
    <t>7:00</t>
  </si>
  <si>
    <t>6:12</t>
  </si>
  <si>
    <t>6:36</t>
  </si>
  <si>
    <t>1:45</t>
  </si>
  <si>
    <t>2:05</t>
  </si>
  <si>
    <t>1:35</t>
  </si>
  <si>
    <t>1:15</t>
  </si>
  <si>
    <t>1:30</t>
  </si>
  <si>
    <t>2:55</t>
  </si>
  <si>
    <t>3:13</t>
  </si>
  <si>
    <t>1:00</t>
  </si>
  <si>
    <t>2:25</t>
  </si>
  <si>
    <t>Numerator = 1000 * M</t>
  </si>
  <si>
    <t>Y axis vals - Miller units, lac Z</t>
  </si>
  <si>
    <t>X axis labels - IPTG conc.</t>
  </si>
</sst>
</file>

<file path=xl/styles.xml><?xml version="1.0" encoding="utf-8"?>
<styleSheet xmlns="http://schemas.openxmlformats.org/spreadsheetml/2006/main">
  <numFmts count="1">
    <numFmt numFmtId="164" formatCode="[$$-409]#,##0.00;[Red]&quot;-&quot;[$$-409]#,##0.00"/>
  </numFmts>
  <fonts count="7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i/>
      <sz val="16"/>
      <color theme="1"/>
      <name val="Arial"/>
      <family val="2"/>
    </font>
    <font>
      <b/>
      <i/>
      <u/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5">
    <xf numFmtId="0" fontId="0" fillId="0" borderId="0"/>
    <xf numFmtId="0" fontId="2" fillId="0" borderId="0">
      <alignment horizontal="center"/>
    </xf>
    <xf numFmtId="0" fontId="2" fillId="0" borderId="0">
      <alignment horizontal="center" textRotation="90"/>
    </xf>
    <xf numFmtId="0" fontId="3" fillId="0" borderId="0"/>
    <xf numFmtId="164" fontId="3" fillId="0" borderId="0"/>
  </cellStyleXfs>
  <cellXfs count="18">
    <xf numFmtId="0" fontId="0" fillId="0" borderId="0" xfId="0"/>
    <xf numFmtId="0" fontId="1" fillId="0" borderId="0" xfId="0" applyFont="1"/>
    <xf numFmtId="0" fontId="4" fillId="0" borderId="0" xfId="0" applyFont="1"/>
    <xf numFmtId="0" fontId="4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 vertical="center"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right" wrapText="1"/>
    </xf>
    <xf numFmtId="49" fontId="5" fillId="0" borderId="0" xfId="0" applyNumberFormat="1" applyFont="1" applyBorder="1" applyAlignment="1">
      <alignment horizontal="center"/>
    </xf>
    <xf numFmtId="0" fontId="5" fillId="0" borderId="0" xfId="0" applyNumberFormat="1" applyFont="1" applyBorder="1" applyAlignment="1">
      <alignment horizontal="right"/>
    </xf>
    <xf numFmtId="0" fontId="1" fillId="0" borderId="0" xfId="0" applyFont="1" applyBorder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</cellXfs>
  <cellStyles count="5">
    <cellStyle name="Heading" xfId="1"/>
    <cellStyle name="Heading1" xfId="2"/>
    <cellStyle name="Normal" xfId="0" builtinId="0" customBuiltin="1"/>
    <cellStyle name="Result" xfId="3"/>
    <cellStyle name="Result2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layout/>
    </c:title>
    <c:plotArea>
      <c:layout/>
      <c:lineChart>
        <c:grouping val="standard"/>
        <c:ser>
          <c:idx val="0"/>
          <c:order val="0"/>
          <c:tx>
            <c:v>IPTG -&gt; lacZ transfer function</c:v>
          </c:tx>
          <c:marker>
            <c:symbol val="none"/>
          </c:marker>
          <c:cat>
            <c:numRef>
              <c:f>'Data calculations'!$V$7:$V$13</c:f>
              <c:numCache>
                <c:formatCode>General</c:formatCode>
                <c:ptCount val="7"/>
                <c:pt idx="0">
                  <c:v>0</c:v>
                </c:pt>
                <c:pt idx="1">
                  <c:v>0.1</c:v>
                </c:pt>
                <c:pt idx="2">
                  <c:v>0.25</c:v>
                </c:pt>
                <c:pt idx="3">
                  <c:v>0.5</c:v>
                </c:pt>
                <c:pt idx="4">
                  <c:v>1</c:v>
                </c:pt>
                <c:pt idx="5">
                  <c:v>2.5</c:v>
                </c:pt>
                <c:pt idx="6">
                  <c:v>5</c:v>
                </c:pt>
              </c:numCache>
            </c:numRef>
          </c:cat>
          <c:val>
            <c:numRef>
              <c:f>'Data calculations'!$U$7:$U$13</c:f>
              <c:numCache>
                <c:formatCode>General</c:formatCode>
                <c:ptCount val="7"/>
                <c:pt idx="0">
                  <c:v>1892.6780000000001</c:v>
                </c:pt>
                <c:pt idx="1">
                  <c:v>29470.501</c:v>
                </c:pt>
                <c:pt idx="2">
                  <c:v>47374.932500000003</c:v>
                </c:pt>
                <c:pt idx="3">
                  <c:v>64945.550499999998</c:v>
                </c:pt>
                <c:pt idx="4">
                  <c:v>37258.646500000003</c:v>
                </c:pt>
                <c:pt idx="5">
                  <c:v>48567.95</c:v>
                </c:pt>
                <c:pt idx="6">
                  <c:v>74273.027499999997</c:v>
                </c:pt>
              </c:numCache>
            </c:numRef>
          </c:val>
        </c:ser>
        <c:marker val="1"/>
        <c:axId val="71610368"/>
        <c:axId val="71612288"/>
      </c:lineChart>
      <c:catAx>
        <c:axId val="71610368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IPTG</a:t>
                </a:r>
                <a:r>
                  <a:rPr lang="en-US" baseline="0"/>
                  <a:t> concentration (mM)</a:t>
                </a:r>
                <a:endParaRPr lang="en-US"/>
              </a:p>
            </c:rich>
          </c:tx>
          <c:layout/>
        </c:title>
        <c:numFmt formatCode="#,##0.00" sourceLinked="0"/>
        <c:tickLblPos val="nextTo"/>
        <c:crossAx val="71612288"/>
        <c:crossesAt val="0"/>
        <c:auto val="1"/>
        <c:lblAlgn val="ctr"/>
        <c:lblOffset val="100"/>
        <c:tickLblSkip val="1"/>
      </c:catAx>
      <c:valAx>
        <c:axId val="71612288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lacZ</a:t>
                </a:r>
                <a:r>
                  <a:rPr lang="en-US" baseline="0"/>
                  <a:t> activity (Miller Units)</a:t>
                </a:r>
              </a:p>
            </c:rich>
          </c:tx>
          <c:layout/>
        </c:title>
        <c:numFmt formatCode="#,##0" sourceLinked="0"/>
        <c:tickLblPos val="nextTo"/>
        <c:crossAx val="71610368"/>
        <c:crossesAt val="1"/>
        <c:crossBetween val="midCat"/>
      </c:valAx>
    </c:plotArea>
    <c:legend>
      <c:legendPos val="r"/>
      <c:layout/>
    </c:legend>
    <c:plotVisOnly val="1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171450</xdr:colOff>
      <xdr:row>3</xdr:row>
      <xdr:rowOff>171450</xdr:rowOff>
    </xdr:from>
    <xdr:to>
      <xdr:col>9</xdr:col>
      <xdr:colOff>209550</xdr:colOff>
      <xdr:row>23</xdr:row>
      <xdr:rowOff>47625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N23"/>
  <sheetViews>
    <sheetView tabSelected="1" topLeftCell="A3" workbookViewId="0">
      <selection activeCell="I24" sqref="I24"/>
    </sheetView>
  </sheetViews>
  <sheetFormatPr defaultRowHeight="14.25"/>
  <cols>
    <col min="1" max="1" width="5" customWidth="1"/>
    <col min="2" max="2" width="6.5" customWidth="1"/>
    <col min="3" max="3" width="7.625" customWidth="1"/>
    <col min="4" max="4" width="10.75" customWidth="1"/>
    <col min="5" max="5" width="7.5" customWidth="1"/>
    <col min="6" max="6" width="8" customWidth="1"/>
    <col min="7" max="7" width="6.375" customWidth="1"/>
    <col min="8" max="8" width="7.375" customWidth="1"/>
    <col min="9" max="9" width="7.875" customWidth="1"/>
    <col min="10" max="10" width="5.875" customWidth="1"/>
    <col min="11" max="11" width="2.625" customWidth="1"/>
    <col min="12" max="12" width="11.75" customWidth="1"/>
    <col min="13" max="13" width="14.125" customWidth="1"/>
    <col min="14" max="14" width="11.625" customWidth="1"/>
    <col min="15" max="15" width="13" customWidth="1"/>
    <col min="16" max="16" width="13.25" customWidth="1"/>
    <col min="17" max="17" width="10.125" customWidth="1"/>
    <col min="18" max="18" width="11.75" customWidth="1"/>
    <col min="19" max="19" width="13.125" customWidth="1"/>
    <col min="20" max="20" width="1.875" customWidth="1"/>
    <col min="21" max="21" width="15" customWidth="1"/>
    <col min="22" max="23" width="11.625" customWidth="1"/>
  </cols>
  <sheetData>
    <row r="1" spans="1:40" ht="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 ht="15">
      <c r="A2" s="1"/>
      <c r="B2" s="15" t="s">
        <v>0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 ht="1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</row>
    <row r="4" spans="1:40" ht="45">
      <c r="A4" s="1"/>
      <c r="B4" s="2" t="s">
        <v>1</v>
      </c>
      <c r="C4" s="3" t="s">
        <v>18</v>
      </c>
      <c r="D4" s="2" t="s">
        <v>2</v>
      </c>
      <c r="E4" s="2" t="s">
        <v>3</v>
      </c>
      <c r="F4" s="4" t="s">
        <v>4</v>
      </c>
      <c r="G4" s="4" t="s">
        <v>5</v>
      </c>
      <c r="H4" s="2" t="s">
        <v>6</v>
      </c>
      <c r="I4" s="2" t="s">
        <v>7</v>
      </c>
      <c r="J4" s="4" t="s">
        <v>8</v>
      </c>
      <c r="K4" s="2"/>
      <c r="L4" s="2" t="s">
        <v>9</v>
      </c>
      <c r="M4" s="4" t="s">
        <v>10</v>
      </c>
      <c r="N4" s="5" t="s">
        <v>60</v>
      </c>
      <c r="O4" s="4" t="s">
        <v>11</v>
      </c>
      <c r="P4" s="2" t="s">
        <v>12</v>
      </c>
      <c r="Q4" s="4" t="s">
        <v>13</v>
      </c>
      <c r="R4" s="4" t="s">
        <v>14</v>
      </c>
      <c r="S4" s="4" t="s">
        <v>15</v>
      </c>
      <c r="T4" s="4"/>
      <c r="U4" s="4" t="s">
        <v>61</v>
      </c>
      <c r="V4" s="4" t="s">
        <v>62</v>
      </c>
      <c r="W4" s="4"/>
      <c r="X4" s="4" t="s">
        <v>61</v>
      </c>
      <c r="Y4" s="4" t="s">
        <v>62</v>
      </c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</row>
    <row r="5" spans="1:40" ht="1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</row>
    <row r="6" spans="1:40" ht="15">
      <c r="A6" s="1"/>
      <c r="B6" s="6">
        <v>0</v>
      </c>
      <c r="C6" s="6" t="s">
        <v>19</v>
      </c>
      <c r="D6" s="1" t="s">
        <v>16</v>
      </c>
      <c r="E6" s="1">
        <v>0</v>
      </c>
      <c r="F6" s="12" t="s">
        <v>48</v>
      </c>
      <c r="G6" s="13">
        <v>7</v>
      </c>
      <c r="H6" s="1">
        <v>0</v>
      </c>
      <c r="I6" s="14">
        <v>0</v>
      </c>
      <c r="J6" s="1">
        <v>5.0000000000000001E-3</v>
      </c>
      <c r="K6" s="1"/>
      <c r="L6" s="1">
        <f xml:space="preserve"> I6 * 1.75</f>
        <v>0</v>
      </c>
      <c r="M6" s="1">
        <f>H6-L6</f>
        <v>0</v>
      </c>
      <c r="N6" s="1">
        <f>M6*1000</f>
        <v>0</v>
      </c>
      <c r="O6" s="1">
        <f>G6*J6*E6</f>
        <v>0</v>
      </c>
      <c r="P6" s="7" t="s">
        <v>17</v>
      </c>
      <c r="Q6" s="7" t="s">
        <v>17</v>
      </c>
      <c r="R6" s="7" t="s">
        <v>17</v>
      </c>
      <c r="S6" s="7"/>
      <c r="T6" s="7"/>
      <c r="U6" s="7"/>
      <c r="V6" s="7"/>
      <c r="W6" s="7"/>
      <c r="X6" s="7"/>
      <c r="Y6" s="7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</row>
    <row r="7" spans="1:40" ht="15">
      <c r="A7" s="1"/>
      <c r="B7" s="6">
        <v>1</v>
      </c>
      <c r="C7" s="6" t="s">
        <v>20</v>
      </c>
      <c r="D7" s="1" t="s">
        <v>34</v>
      </c>
      <c r="E7" s="1">
        <v>0.39300000000000002</v>
      </c>
      <c r="F7" s="12" t="s">
        <v>49</v>
      </c>
      <c r="G7" s="13">
        <v>6.2</v>
      </c>
      <c r="H7" s="1">
        <v>2.0799999999999999E-2</v>
      </c>
      <c r="I7" s="14">
        <v>1.2999999999999999E-3</v>
      </c>
      <c r="J7" s="1">
        <v>5.0000000000000001E-3</v>
      </c>
      <c r="K7" s="1"/>
      <c r="L7" s="1">
        <f t="shared" ref="L7:L20" si="0" xml:space="preserve"> I7 * 1.75</f>
        <v>2.2750000000000001E-3</v>
      </c>
      <c r="M7" s="1">
        <f t="shared" ref="M7:M20" si="1">H7-L7</f>
        <v>1.8525E-2</v>
      </c>
      <c r="N7" s="1">
        <f t="shared" ref="N7:N20" si="2">M7*1000</f>
        <v>18.524999999999999</v>
      </c>
      <c r="O7" s="1">
        <f t="shared" ref="O7:O20" si="3">G7*J7*E7</f>
        <v>1.2183000000000001E-2</v>
      </c>
      <c r="P7" s="1">
        <f>N7/O7</f>
        <v>1520.5614380694408</v>
      </c>
      <c r="Q7" s="1">
        <f>ROUND(P7,3)</f>
        <v>1520.5609999999999</v>
      </c>
      <c r="R7" s="15">
        <f>(Q7+Q8)/2</f>
        <v>1892.6779999999999</v>
      </c>
      <c r="S7" s="16"/>
      <c r="T7" s="8"/>
      <c r="U7" s="9">
        <v>1892.6780000000001</v>
      </c>
      <c r="V7" s="9">
        <v>0</v>
      </c>
      <c r="W7" s="9"/>
      <c r="X7" s="9"/>
      <c r="Y7" s="9">
        <v>0</v>
      </c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</row>
    <row r="8" spans="1:40" ht="15">
      <c r="A8" s="1"/>
      <c r="B8" s="6">
        <v>2</v>
      </c>
      <c r="C8" s="6" t="s">
        <v>21</v>
      </c>
      <c r="D8" s="1" t="s">
        <v>35</v>
      </c>
      <c r="E8" s="1">
        <v>0.38200000000000001</v>
      </c>
      <c r="F8" s="12" t="s">
        <v>50</v>
      </c>
      <c r="G8" s="13">
        <v>6.6</v>
      </c>
      <c r="H8" s="14">
        <v>3.3799999999999997E-2</v>
      </c>
      <c r="I8" s="14">
        <v>3.0000000000000001E-3</v>
      </c>
      <c r="J8" s="1">
        <v>5.0000000000000001E-3</v>
      </c>
      <c r="K8" s="1"/>
      <c r="L8" s="1">
        <f t="shared" si="0"/>
        <v>5.2500000000000003E-3</v>
      </c>
      <c r="M8" s="1">
        <f t="shared" si="1"/>
        <v>2.8549999999999996E-2</v>
      </c>
      <c r="N8" s="1">
        <f t="shared" si="2"/>
        <v>28.549999999999997</v>
      </c>
      <c r="O8" s="1">
        <f t="shared" si="3"/>
        <v>1.2606000000000001E-2</v>
      </c>
      <c r="P8" s="1">
        <f t="shared" ref="P8:P20" si="4">N8/O8</f>
        <v>2264.7945422814528</v>
      </c>
      <c r="Q8" s="1">
        <f t="shared" ref="Q8:Q20" si="5">ROUND(P8,3)</f>
        <v>2264.7950000000001</v>
      </c>
      <c r="R8" s="15"/>
      <c r="S8" s="16"/>
      <c r="T8" s="1"/>
      <c r="U8" s="9">
        <v>29470.501</v>
      </c>
      <c r="V8" s="9">
        <v>0.1</v>
      </c>
      <c r="W8" s="9"/>
      <c r="X8" s="9"/>
      <c r="Y8" s="9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</row>
    <row r="9" spans="1:40" ht="15">
      <c r="A9" s="1"/>
      <c r="B9" s="6">
        <v>3</v>
      </c>
      <c r="C9" s="6" t="s">
        <v>22</v>
      </c>
      <c r="D9" s="1" t="s">
        <v>36</v>
      </c>
      <c r="E9" s="1">
        <v>0.433</v>
      </c>
      <c r="F9" s="12" t="s">
        <v>51</v>
      </c>
      <c r="G9" s="13">
        <v>1.75</v>
      </c>
      <c r="H9" s="14">
        <v>9.98E-2</v>
      </c>
      <c r="I9" s="14">
        <v>1.8999999999999998E-3</v>
      </c>
      <c r="J9" s="1">
        <v>5.0000000000000001E-3</v>
      </c>
      <c r="K9" s="1"/>
      <c r="L9" s="1">
        <f t="shared" si="0"/>
        <v>3.3249999999999998E-3</v>
      </c>
      <c r="M9" s="1">
        <f t="shared" si="1"/>
        <v>9.6475000000000005E-2</v>
      </c>
      <c r="N9" s="1">
        <f t="shared" si="2"/>
        <v>96.475000000000009</v>
      </c>
      <c r="O9" s="1">
        <f t="shared" si="3"/>
        <v>3.7887500000000005E-3</v>
      </c>
      <c r="P9" s="1">
        <f t="shared" si="4"/>
        <v>25463.543385021443</v>
      </c>
      <c r="Q9" s="1">
        <f t="shared" si="5"/>
        <v>25463.543000000001</v>
      </c>
      <c r="R9" s="15">
        <f t="shared" ref="R9" si="6">(Q9+Q10)/2</f>
        <v>29470.501000000004</v>
      </c>
      <c r="S9" s="16"/>
      <c r="T9" s="8"/>
      <c r="U9" s="9">
        <v>47374.932500000003</v>
      </c>
      <c r="V9" s="9">
        <v>0.25</v>
      </c>
      <c r="W9" s="9"/>
      <c r="X9" s="9"/>
      <c r="Y9" s="9">
        <v>0.2</v>
      </c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</row>
    <row r="10" spans="1:40" ht="15">
      <c r="A10" s="1"/>
      <c r="B10" s="6">
        <v>4</v>
      </c>
      <c r="C10" s="6" t="s">
        <v>23</v>
      </c>
      <c r="D10" s="1" t="s">
        <v>37</v>
      </c>
      <c r="E10" s="1">
        <v>0.39</v>
      </c>
      <c r="F10" s="12" t="s">
        <v>52</v>
      </c>
      <c r="G10" s="13">
        <v>2.0832999999999999</v>
      </c>
      <c r="H10" s="14">
        <v>0.1416</v>
      </c>
      <c r="I10" s="14">
        <v>3.1999999999999997E-3</v>
      </c>
      <c r="J10" s="1">
        <v>5.0000000000000001E-3</v>
      </c>
      <c r="K10" s="1"/>
      <c r="L10" s="1">
        <f t="shared" si="0"/>
        <v>5.5999999999999991E-3</v>
      </c>
      <c r="M10" s="1">
        <f t="shared" si="1"/>
        <v>0.13600000000000001</v>
      </c>
      <c r="N10" s="1">
        <f t="shared" si="2"/>
        <v>136</v>
      </c>
      <c r="O10" s="1">
        <f t="shared" si="3"/>
        <v>4.0624350000000005E-3</v>
      </c>
      <c r="P10" s="1">
        <f t="shared" si="4"/>
        <v>33477.458716262532</v>
      </c>
      <c r="Q10" s="1">
        <f t="shared" si="5"/>
        <v>33477.459000000003</v>
      </c>
      <c r="R10" s="15"/>
      <c r="S10" s="16"/>
      <c r="T10" s="10"/>
      <c r="U10" s="9">
        <v>64945.550499999998</v>
      </c>
      <c r="V10" s="11">
        <v>0.5</v>
      </c>
      <c r="W10" s="11"/>
      <c r="X10" s="9"/>
      <c r="Y10" s="11">
        <v>0.4</v>
      </c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</row>
    <row r="11" spans="1:40" ht="15">
      <c r="A11" s="1"/>
      <c r="B11" s="6">
        <v>5</v>
      </c>
      <c r="C11" s="6" t="s">
        <v>24</v>
      </c>
      <c r="D11" s="1" t="s">
        <v>38</v>
      </c>
      <c r="E11" s="1">
        <v>0.375</v>
      </c>
      <c r="F11" s="12" t="s">
        <v>53</v>
      </c>
      <c r="G11" s="13">
        <v>1.5832999999999999</v>
      </c>
      <c r="H11" s="14">
        <v>0.1497</v>
      </c>
      <c r="I11" s="14">
        <v>4.5999999999999999E-3</v>
      </c>
      <c r="J11" s="1">
        <v>5.0000000000000001E-3</v>
      </c>
      <c r="K11" s="1"/>
      <c r="L11" s="1">
        <f t="shared" si="0"/>
        <v>8.0499999999999999E-3</v>
      </c>
      <c r="M11" s="1">
        <f t="shared" si="1"/>
        <v>0.14165</v>
      </c>
      <c r="N11" s="1">
        <f t="shared" si="2"/>
        <v>141.65</v>
      </c>
      <c r="O11" s="1">
        <f t="shared" si="3"/>
        <v>2.9686875E-3</v>
      </c>
      <c r="P11" s="1">
        <f t="shared" si="4"/>
        <v>47714.688730289061</v>
      </c>
      <c r="Q11" s="1">
        <f t="shared" si="5"/>
        <v>47714.688999999998</v>
      </c>
      <c r="R11" s="15">
        <f t="shared" ref="R11" si="7">(Q11+Q12)/2</f>
        <v>47374.932499999995</v>
      </c>
      <c r="S11" s="16"/>
      <c r="T11" s="8"/>
      <c r="U11" s="9">
        <v>37258.646500000003</v>
      </c>
      <c r="V11" s="11">
        <v>1</v>
      </c>
      <c r="W11" s="11"/>
      <c r="X11" s="9"/>
      <c r="Y11" s="11">
        <v>1</v>
      </c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</row>
    <row r="12" spans="1:40" ht="15">
      <c r="A12" s="1"/>
      <c r="B12" s="6">
        <v>6</v>
      </c>
      <c r="C12" s="6" t="s">
        <v>25</v>
      </c>
      <c r="D12" s="1" t="s">
        <v>39</v>
      </c>
      <c r="E12" s="1">
        <v>0.39800000000000002</v>
      </c>
      <c r="F12" s="12" t="s">
        <v>54</v>
      </c>
      <c r="G12" s="13">
        <v>1.25</v>
      </c>
      <c r="H12" s="14">
        <v>0.1198</v>
      </c>
      <c r="I12" s="14">
        <v>1.5999999999999999E-3</v>
      </c>
      <c r="J12" s="1">
        <v>5.0000000000000001E-3</v>
      </c>
      <c r="K12" s="1"/>
      <c r="L12" s="1">
        <f t="shared" si="0"/>
        <v>2.7999999999999995E-3</v>
      </c>
      <c r="M12" s="1">
        <f t="shared" si="1"/>
        <v>0.11700000000000001</v>
      </c>
      <c r="N12" s="1">
        <f t="shared" si="2"/>
        <v>117</v>
      </c>
      <c r="O12" s="1">
        <f t="shared" si="3"/>
        <v>2.4875000000000001E-3</v>
      </c>
      <c r="P12" s="1">
        <f t="shared" si="4"/>
        <v>47035.175879396986</v>
      </c>
      <c r="Q12" s="1">
        <f t="shared" si="5"/>
        <v>47035.175999999999</v>
      </c>
      <c r="R12" s="15"/>
      <c r="S12" s="16"/>
      <c r="T12" s="10"/>
      <c r="U12" s="9">
        <v>48567.95</v>
      </c>
      <c r="V12" s="11">
        <v>2.5</v>
      </c>
      <c r="W12" s="11"/>
      <c r="X12" s="9"/>
      <c r="Y12" s="11">
        <v>2.5</v>
      </c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</row>
    <row r="13" spans="1:40" ht="15">
      <c r="A13" s="1"/>
      <c r="B13" s="6">
        <v>7</v>
      </c>
      <c r="C13" s="6" t="s">
        <v>26</v>
      </c>
      <c r="D13" s="1" t="s">
        <v>40</v>
      </c>
      <c r="E13" s="1">
        <v>0.4</v>
      </c>
      <c r="F13" s="12" t="s">
        <v>53</v>
      </c>
      <c r="G13" s="13">
        <v>1.5832999999999999</v>
      </c>
      <c r="H13" s="14">
        <v>0.17859999999999998</v>
      </c>
      <c r="I13" s="14">
        <v>3.5000000000000001E-3</v>
      </c>
      <c r="J13" s="1">
        <v>5.0000000000000001E-3</v>
      </c>
      <c r="K13" s="1"/>
      <c r="L13" s="1">
        <f t="shared" si="0"/>
        <v>6.1250000000000002E-3</v>
      </c>
      <c r="M13" s="1">
        <f t="shared" si="1"/>
        <v>0.17247499999999999</v>
      </c>
      <c r="N13" s="1">
        <f t="shared" si="2"/>
        <v>172.47499999999999</v>
      </c>
      <c r="O13" s="1">
        <f t="shared" si="3"/>
        <v>3.1666000000000003E-3</v>
      </c>
      <c r="P13" s="1">
        <f t="shared" si="4"/>
        <v>54466.93614602412</v>
      </c>
      <c r="Q13" s="1">
        <f t="shared" si="5"/>
        <v>54466.936000000002</v>
      </c>
      <c r="R13" s="15">
        <f t="shared" ref="R13" si="8">(Q13+Q14)/2</f>
        <v>64945.550499999998</v>
      </c>
      <c r="S13" s="16"/>
      <c r="T13" s="8"/>
      <c r="U13" s="9">
        <v>74273.027499999997</v>
      </c>
      <c r="V13" s="11">
        <v>5</v>
      </c>
      <c r="W13" s="11"/>
      <c r="X13" s="9"/>
      <c r="Y13" s="11">
        <v>5</v>
      </c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</row>
    <row r="14" spans="1:40" ht="15">
      <c r="A14" s="1"/>
      <c r="B14" s="6">
        <v>8</v>
      </c>
      <c r="C14" s="6" t="s">
        <v>27</v>
      </c>
      <c r="D14" s="1" t="s">
        <v>41</v>
      </c>
      <c r="E14" s="1">
        <v>0.38900000000000001</v>
      </c>
      <c r="F14" s="12" t="s">
        <v>54</v>
      </c>
      <c r="G14" s="13">
        <v>1.25</v>
      </c>
      <c r="H14" s="14">
        <v>0.18390000000000001</v>
      </c>
      <c r="I14" s="14">
        <v>2.9999999999999992E-4</v>
      </c>
      <c r="J14" s="1">
        <v>5.0000000000000001E-3</v>
      </c>
      <c r="K14" s="1"/>
      <c r="L14" s="1">
        <f t="shared" si="0"/>
        <v>5.2499999999999986E-4</v>
      </c>
      <c r="M14" s="1">
        <f t="shared" si="1"/>
        <v>0.18337500000000001</v>
      </c>
      <c r="N14" s="1">
        <f t="shared" si="2"/>
        <v>183.375</v>
      </c>
      <c r="O14" s="1">
        <f t="shared" si="3"/>
        <v>2.4312500000000003E-3</v>
      </c>
      <c r="P14" s="1">
        <f t="shared" si="4"/>
        <v>75424.164524421591</v>
      </c>
      <c r="Q14" s="1">
        <f t="shared" si="5"/>
        <v>75424.164999999994</v>
      </c>
      <c r="R14" s="15"/>
      <c r="S14" s="16"/>
      <c r="T14" s="10"/>
      <c r="U14" s="10"/>
      <c r="V14" s="10"/>
      <c r="W14" s="10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</row>
    <row r="15" spans="1:40" ht="15">
      <c r="A15" s="1"/>
      <c r="B15" s="6">
        <v>9</v>
      </c>
      <c r="C15" s="6" t="s">
        <v>28</v>
      </c>
      <c r="D15" s="1" t="s">
        <v>42</v>
      </c>
      <c r="E15" s="1">
        <v>0.372</v>
      </c>
      <c r="F15" s="12" t="s">
        <v>55</v>
      </c>
      <c r="G15" s="13">
        <v>1.5</v>
      </c>
      <c r="H15" s="14">
        <v>0.17759999999999998</v>
      </c>
      <c r="I15" s="14">
        <v>9.7000000000000003E-3</v>
      </c>
      <c r="J15" s="1">
        <v>5.0000000000000001E-3</v>
      </c>
      <c r="K15" s="1"/>
      <c r="L15" s="1">
        <f t="shared" si="0"/>
        <v>1.6975000000000001E-2</v>
      </c>
      <c r="M15" s="1">
        <f t="shared" si="1"/>
        <v>0.16062499999999999</v>
      </c>
      <c r="N15" s="1">
        <f t="shared" si="2"/>
        <v>160.625</v>
      </c>
      <c r="O15" s="1">
        <f t="shared" si="3"/>
        <v>2.7899999999999999E-3</v>
      </c>
      <c r="P15" s="1">
        <f t="shared" si="4"/>
        <v>57571.684587813623</v>
      </c>
      <c r="Q15" s="1">
        <f t="shared" si="5"/>
        <v>57571.684999999998</v>
      </c>
      <c r="R15" s="15">
        <f t="shared" ref="R15" si="9">(Q15+Q16)/2</f>
        <v>37258.646500000003</v>
      </c>
      <c r="S15" s="8"/>
      <c r="T15" s="10"/>
      <c r="U15" s="10"/>
      <c r="V15" s="10"/>
      <c r="W15" s="10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</row>
    <row r="16" spans="1:40" ht="15">
      <c r="A16" s="1"/>
      <c r="B16" s="6">
        <v>10</v>
      </c>
      <c r="C16" s="6" t="s">
        <v>29</v>
      </c>
      <c r="D16" s="1" t="s">
        <v>43</v>
      </c>
      <c r="E16" s="1">
        <v>0.39900000000000002</v>
      </c>
      <c r="F16" s="12" t="s">
        <v>56</v>
      </c>
      <c r="G16" s="13">
        <v>2.9165999999999999</v>
      </c>
      <c r="H16" s="14">
        <v>0.1007</v>
      </c>
      <c r="I16" s="14">
        <v>1.1999999999999999E-3</v>
      </c>
      <c r="J16" s="1">
        <v>5.0000000000000001E-3</v>
      </c>
      <c r="K16" s="1"/>
      <c r="L16" s="1">
        <f t="shared" si="0"/>
        <v>2.0999999999999999E-3</v>
      </c>
      <c r="M16" s="1">
        <f t="shared" si="1"/>
        <v>9.8599999999999993E-2</v>
      </c>
      <c r="N16" s="1">
        <f t="shared" si="2"/>
        <v>98.6</v>
      </c>
      <c r="O16" s="1">
        <f t="shared" si="3"/>
        <v>5.8186169999999999E-3</v>
      </c>
      <c r="P16" s="1">
        <f t="shared" si="4"/>
        <v>16945.607521512415</v>
      </c>
      <c r="Q16" s="1">
        <f t="shared" si="5"/>
        <v>16945.608</v>
      </c>
      <c r="R16" s="15"/>
      <c r="S16" s="8"/>
      <c r="T16" s="10"/>
      <c r="U16" s="10"/>
      <c r="V16" s="10"/>
      <c r="W16" s="10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</row>
    <row r="17" spans="1:40" ht="15">
      <c r="A17" s="1"/>
      <c r="B17" s="6">
        <v>11</v>
      </c>
      <c r="C17" s="6" t="s">
        <v>30</v>
      </c>
      <c r="D17" s="1" t="s">
        <v>44</v>
      </c>
      <c r="E17" s="1">
        <v>0.39900000000000002</v>
      </c>
      <c r="F17" s="12" t="s">
        <v>57</v>
      </c>
      <c r="G17" s="13">
        <v>3.2166000000000001</v>
      </c>
      <c r="H17" s="14">
        <v>9.2399999999999996E-2</v>
      </c>
      <c r="I17" s="14">
        <v>1.6999999999999999E-3</v>
      </c>
      <c r="J17" s="1">
        <v>5.0000000000000001E-3</v>
      </c>
      <c r="K17" s="1"/>
      <c r="L17" s="1">
        <f t="shared" si="0"/>
        <v>2.9749999999999998E-3</v>
      </c>
      <c r="M17" s="1">
        <f t="shared" si="1"/>
        <v>8.9424999999999991E-2</v>
      </c>
      <c r="N17" s="1">
        <f t="shared" si="2"/>
        <v>89.424999999999997</v>
      </c>
      <c r="O17" s="1">
        <f t="shared" si="3"/>
        <v>6.417117E-3</v>
      </c>
      <c r="P17" s="1">
        <f t="shared" si="4"/>
        <v>13935.385625663363</v>
      </c>
      <c r="Q17" s="1">
        <f t="shared" si="5"/>
        <v>13935.386</v>
      </c>
      <c r="R17" s="15">
        <f t="shared" ref="R17" si="10">(Q17+Q18)/2</f>
        <v>48567.95</v>
      </c>
      <c r="S17" s="8"/>
      <c r="T17" s="10"/>
      <c r="U17" s="10"/>
      <c r="V17" s="10"/>
      <c r="W17" s="10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</row>
    <row r="18" spans="1:40" ht="15">
      <c r="A18" s="1"/>
      <c r="B18" s="6">
        <v>12</v>
      </c>
      <c r="C18" s="6" t="s">
        <v>31</v>
      </c>
      <c r="D18" s="1" t="s">
        <v>45</v>
      </c>
      <c r="E18" s="1">
        <v>0.38900000000000001</v>
      </c>
      <c r="F18" s="12" t="s">
        <v>58</v>
      </c>
      <c r="G18" s="13">
        <v>1</v>
      </c>
      <c r="H18" s="14">
        <v>0.1704</v>
      </c>
      <c r="I18" s="14">
        <v>4.8999999999999998E-3</v>
      </c>
      <c r="J18" s="1">
        <v>5.0000000000000001E-3</v>
      </c>
      <c r="K18" s="1"/>
      <c r="L18" s="1">
        <f t="shared" si="0"/>
        <v>8.5749999999999993E-3</v>
      </c>
      <c r="M18" s="1">
        <f t="shared" si="1"/>
        <v>0.161825</v>
      </c>
      <c r="N18" s="1">
        <f t="shared" si="2"/>
        <v>161.82499999999999</v>
      </c>
      <c r="O18" s="1">
        <f t="shared" si="3"/>
        <v>1.9450000000000001E-3</v>
      </c>
      <c r="P18" s="1">
        <f t="shared" si="4"/>
        <v>83200.514138817467</v>
      </c>
      <c r="Q18" s="1">
        <f t="shared" si="5"/>
        <v>83200.513999999996</v>
      </c>
      <c r="R18" s="15"/>
      <c r="S18" s="8"/>
      <c r="T18" s="10"/>
      <c r="U18" s="10"/>
      <c r="V18" s="10"/>
      <c r="W18" s="10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</row>
    <row r="19" spans="1:40" ht="15">
      <c r="A19" s="1"/>
      <c r="B19" s="6">
        <v>13</v>
      </c>
      <c r="C19" s="6" t="s">
        <v>32</v>
      </c>
      <c r="D19" s="1" t="s">
        <v>46</v>
      </c>
      <c r="E19" s="1">
        <v>0.36799999999999999</v>
      </c>
      <c r="F19" s="12" t="s">
        <v>59</v>
      </c>
      <c r="G19" s="13">
        <v>2.4165999999999999</v>
      </c>
      <c r="H19" s="14">
        <v>0.3649</v>
      </c>
      <c r="I19" s="14">
        <v>3.3999999999999998E-3</v>
      </c>
      <c r="J19" s="1">
        <v>5.0000000000000001E-3</v>
      </c>
      <c r="K19" s="1"/>
      <c r="L19" s="1">
        <f t="shared" si="0"/>
        <v>5.9499999999999996E-3</v>
      </c>
      <c r="M19" s="1">
        <f t="shared" si="1"/>
        <v>0.35894999999999999</v>
      </c>
      <c r="N19" s="1">
        <f t="shared" si="2"/>
        <v>358.95</v>
      </c>
      <c r="O19" s="1">
        <f t="shared" si="3"/>
        <v>4.4465440000000002E-3</v>
      </c>
      <c r="P19" s="1">
        <f t="shared" si="4"/>
        <v>80725.61521937036</v>
      </c>
      <c r="Q19" s="1">
        <f t="shared" si="5"/>
        <v>80725.615000000005</v>
      </c>
      <c r="R19" s="15">
        <f t="shared" ref="R19" si="11">(Q19+Q20)/2</f>
        <v>74273.027499999997</v>
      </c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</row>
    <row r="20" spans="1:40" ht="15">
      <c r="A20" s="1"/>
      <c r="B20" s="6">
        <v>14</v>
      </c>
      <c r="C20" s="6" t="s">
        <v>33</v>
      </c>
      <c r="D20" s="1" t="s">
        <v>47</v>
      </c>
      <c r="E20" s="1">
        <v>0.372</v>
      </c>
      <c r="F20" s="12" t="s">
        <v>52</v>
      </c>
      <c r="G20" s="13">
        <v>2.0832999999999999</v>
      </c>
      <c r="H20" s="14">
        <v>0.26629999999999998</v>
      </c>
      <c r="I20" s="14">
        <v>2E-3</v>
      </c>
      <c r="J20" s="1">
        <v>5.0000000000000001E-3</v>
      </c>
      <c r="K20" s="1"/>
      <c r="L20" s="1">
        <f t="shared" si="0"/>
        <v>3.5000000000000001E-3</v>
      </c>
      <c r="M20" s="1">
        <f t="shared" si="1"/>
        <v>0.26279999999999998</v>
      </c>
      <c r="N20" s="1">
        <f t="shared" si="2"/>
        <v>262.79999999999995</v>
      </c>
      <c r="O20" s="1">
        <f t="shared" si="3"/>
        <v>3.8749380000000001E-3</v>
      </c>
      <c r="P20" s="1">
        <f t="shared" si="4"/>
        <v>67820.439965749116</v>
      </c>
      <c r="Q20" s="1">
        <f t="shared" si="5"/>
        <v>67820.44</v>
      </c>
      <c r="R20" s="15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</row>
    <row r="21" spans="1:40" ht="15">
      <c r="A21" s="1"/>
      <c r="B21" s="6"/>
      <c r="C21" s="1"/>
      <c r="D21" s="1"/>
      <c r="E21" s="1"/>
      <c r="F21" s="7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</row>
    <row r="22" spans="1:40" ht="15">
      <c r="A22" s="1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</row>
    <row r="23" spans="1:40" ht="1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</row>
  </sheetData>
  <mergeCells count="13">
    <mergeCell ref="R13:R14"/>
    <mergeCell ref="S13:S14"/>
    <mergeCell ref="B22:L22"/>
    <mergeCell ref="B2:L2"/>
    <mergeCell ref="R7:R8"/>
    <mergeCell ref="S7:S8"/>
    <mergeCell ref="R9:R10"/>
    <mergeCell ref="S9:S10"/>
    <mergeCell ref="R11:R12"/>
    <mergeCell ref="S11:S12"/>
    <mergeCell ref="R15:R16"/>
    <mergeCell ref="R17:R18"/>
    <mergeCell ref="R19:R20"/>
  </mergeCells>
  <printOptions gridLines="1"/>
  <pageMargins left="0" right="0" top="0.4" bottom="0.4" header="0" footer="0"/>
  <pageSetup fitToWidth="0" fitToHeight="0" pageOrder="overThenDown" orientation="portrait" useFirstPageNumber="1" horizontalDpi="300" verticalDpi="300" r:id="rId1"/>
  <headerFooter>
    <oddHeader>&amp;C&amp;A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M13" sqref="M13"/>
    </sheetView>
  </sheetViews>
  <sheetFormatPr defaultRowHeight="14.25"/>
  <cols>
    <col min="1" max="1" width="10.75" customWidth="1"/>
  </cols>
  <sheetData/>
  <printOptions gridLines="1"/>
  <pageMargins left="0" right="0" top="0.4" bottom="0.4" header="0" footer="0"/>
  <pageSetup paperSize="0" fitToWidth="0" fitToHeight="0" pageOrder="overThenDown" orientation="landscape" useFirstPageNumber="1" horizontalDpi="0" verticalDpi="0" copies="0"/>
  <headerFooter>
    <oddHeader>&amp;C&amp;A</oddHeader>
    <oddFooter>&amp;CPage &amp;P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cols>
    <col min="1" max="1" width="10.75" customWidth="1"/>
  </cols>
  <sheetData/>
  <printOptions gridLines="1"/>
  <pageMargins left="0" right="0" top="0.4" bottom="0.4" header="0" footer="0"/>
  <pageSetup paperSize="0" fitToWidth="0" fitToHeight="0" pageOrder="overThenDown" orientation="landscape" useFirstPageNumber="1" horizontalDpi="0" verticalDpi="0" copies="0"/>
  <headerFooter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120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Data calculations</vt:lpstr>
      <vt:lpstr>Bar Graph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Krithi Sundaram</dc:creator>
  <cp:lastModifiedBy>krithi</cp:lastModifiedBy>
  <cp:revision>158</cp:revision>
  <cp:lastPrinted>2011-03-29T16:56:19Z</cp:lastPrinted>
  <dcterms:created xsi:type="dcterms:W3CDTF">2011-03-14T22:31:39Z</dcterms:created>
  <dcterms:modified xsi:type="dcterms:W3CDTF">2011-03-29T16:57:49Z</dcterms:modified>
</cp:coreProperties>
</file>