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Charlotte\Documents\ASU '16\BME lab\"/>
    </mc:Choice>
  </mc:AlternateContent>
  <bookViews>
    <workbookView xWindow="0" yWindow="0" windowWidth="10058" windowHeight="9443" tabRatio="858" firstSheet="4" activeTab="6"/>
  </bookViews>
  <sheets>
    <sheet name="Solutions for Calibration" sheetId="1" r:id="rId1"/>
    <sheet name="Table1 Cal Raw Data" sheetId="2" r:id="rId2"/>
    <sheet name="Table2 Cal Means" sheetId="3" r:id="rId3"/>
    <sheet name="PCR Solutions" sheetId="6" r:id="rId4"/>
    <sheet name="Table3 PCR Raw Data" sheetId="5" r:id="rId5"/>
    <sheet name="Table4 PCR Means" sheetId="7" r:id="rId6"/>
    <sheet name="Table5 PCR Solved" sheetId="8" r:id="rId7"/>
  </sheet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" i="8" l="1"/>
  <c r="E4" i="8"/>
  <c r="E5" i="8"/>
  <c r="E6" i="8"/>
  <c r="E7" i="8"/>
  <c r="E8" i="8"/>
  <c r="E9" i="8"/>
  <c r="E2" i="8"/>
  <c r="C3" i="8"/>
  <c r="C4" i="8"/>
  <c r="C5" i="8"/>
  <c r="C6" i="8"/>
  <c r="C7" i="8"/>
  <c r="C8" i="8"/>
  <c r="C9" i="8"/>
  <c r="C2" i="8"/>
  <c r="H4" i="3"/>
  <c r="H5" i="3"/>
  <c r="H6" i="3"/>
  <c r="H7" i="3"/>
  <c r="H8" i="3"/>
  <c r="H3" i="3"/>
  <c r="G4" i="3"/>
  <c r="G5" i="3"/>
  <c r="G6" i="3"/>
  <c r="G7" i="3"/>
  <c r="G8" i="3"/>
  <c r="G3" i="3"/>
  <c r="F4" i="7"/>
  <c r="F5" i="7"/>
  <c r="F6" i="7"/>
  <c r="F7" i="7"/>
  <c r="F8" i="7"/>
  <c r="F9" i="7"/>
  <c r="F10" i="7"/>
  <c r="F3" i="7"/>
  <c r="E4" i="7"/>
  <c r="E5" i="7"/>
  <c r="E6" i="7"/>
  <c r="E7" i="7"/>
  <c r="E8" i="7"/>
  <c r="E9" i="7"/>
  <c r="E10" i="7"/>
  <c r="E3" i="7"/>
  <c r="G4" i="5"/>
  <c r="G16" i="5"/>
  <c r="G15" i="5"/>
  <c r="G14" i="5"/>
  <c r="G10" i="5"/>
  <c r="G9" i="5"/>
  <c r="G8" i="5"/>
  <c r="G13" i="5"/>
  <c r="G12" i="5"/>
  <c r="G11" i="5"/>
  <c r="G17" i="5"/>
  <c r="G18" i="5"/>
  <c r="G19" i="5"/>
  <c r="G20" i="5"/>
  <c r="G21" i="5"/>
  <c r="G22" i="5"/>
  <c r="G23" i="5"/>
  <c r="G24" i="5"/>
  <c r="G25" i="5"/>
  <c r="G7" i="5"/>
  <c r="G6" i="5"/>
  <c r="G5" i="5"/>
  <c r="G3" i="5"/>
  <c r="G2" i="5"/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" i="2"/>
</calcChain>
</file>

<file path=xl/sharedStrings.xml><?xml version="1.0" encoding="utf-8"?>
<sst xmlns="http://schemas.openxmlformats.org/spreadsheetml/2006/main" count="119" uniqueCount="48">
  <si>
    <t>Initial Concentration of 2X Calf Thymus DNA solution (micrograms/mL)</t>
  </si>
  <si>
    <t>Volume of the 2X DNA solution (µL)</t>
  </si>
  <si>
    <t>Volume of the SYBR GREEN I Dye solution (µL)</t>
  </si>
  <si>
    <t>Final DNA concentration in 
SYBR Green I  solution (µg/mL)</t>
  </si>
  <si>
    <t>Sample Number</t>
  </si>
  <si>
    <t>Final DNA concentration in SYBR Green I solution (µg/mL)</t>
  </si>
  <si>
    <t>AREA</t>
  </si>
  <si>
    <t>Image number</t>
  </si>
  <si>
    <t>Mean Pixel Value</t>
  </si>
  <si>
    <t>RAWINTDEN OF THE DROP</t>
  </si>
  <si>
    <t>C-1</t>
  </si>
  <si>
    <t>C-2</t>
  </si>
  <si>
    <t>C-3</t>
  </si>
  <si>
    <t>C-4</t>
  </si>
  <si>
    <t>C-5</t>
  </si>
  <si>
    <t>C-6</t>
  </si>
  <si>
    <t>Note: "C" stands for calibration sample</t>
  </si>
  <si>
    <t>RAW INTDEN OF THE BACKGROUND</t>
  </si>
  <si>
    <t>RAWINTDEN DROP - BACKGROUND</t>
  </si>
  <si>
    <t>Image 1</t>
  </si>
  <si>
    <t>Image 2</t>
  </si>
  <si>
    <t>Image 3</t>
  </si>
  <si>
    <t>MEAN</t>
  </si>
  <si>
    <t>Standard Deviation</t>
  </si>
  <si>
    <t>PCR Product TUBE LABEL</t>
  </si>
  <si>
    <t>Volume of the SYBR GREEN I
Dye solution (µL)</t>
  </si>
  <si>
    <t>Dilution 1</t>
  </si>
  <si>
    <t>Dilution 2</t>
  </si>
  <si>
    <t>Total Dilution</t>
  </si>
  <si>
    <t>Volume of the 
DILUTED PCR Product solution (µL)</t>
  </si>
  <si>
    <t>RAWINTDEN OF THE BACKGROUND</t>
  </si>
  <si>
    <t>Image Number</t>
  </si>
  <si>
    <t>MEAN (of RAWINTDEN DROP - BACKGROUND)</t>
  </si>
  <si>
    <t>PCR Product Concentration (µg /mL)
(Step 5 calculation)</t>
  </si>
  <si>
    <t>Initial PCR Product Concentration 
(µg /mL)
(Step 6 calculation)</t>
  </si>
  <si>
    <t>RAWINTDEN DROP-BACKGROUND</t>
  </si>
  <si>
    <t>Positive control</t>
  </si>
  <si>
    <t>Negative control</t>
  </si>
  <si>
    <t>G6 1-1</t>
  </si>
  <si>
    <t>G6 1-2</t>
  </si>
  <si>
    <t>G6 1-3</t>
  </si>
  <si>
    <t>G6 2-1</t>
  </si>
  <si>
    <t>G6 2-2</t>
  </si>
  <si>
    <t>G6 2-3</t>
  </si>
  <si>
    <t>G6 Positive control</t>
  </si>
  <si>
    <t>G6 Negative control</t>
  </si>
  <si>
    <t>G6 Positive Control</t>
  </si>
  <si>
    <t>G6 Negative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</si>
</sst>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0" fillId="0" borderId="1" xfId="0" applyBorder="1"/>
    <xf numFmtId="0" fontId="1" fillId="0" borderId="0" xfId="0" applyFont="1" applyFill="1" applyAlignment="1">
      <alignment horizontal="center" vertical="top" wrapText="1"/>
    </xf>
    <xf numFmtId="0" fontId="0" fillId="2" borderId="0" xfId="0" applyFill="1"/>
    <xf numFmtId="0" fontId="0" fillId="3" borderId="0" xfId="0" applyFill="1"/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top"/>
    </xf>
    <xf numFmtId="0" fontId="2" fillId="3" borderId="0" xfId="0" applyFont="1" applyFill="1" applyAlignment="1">
      <alignment horizontal="center" vertical="top" wrapText="1"/>
    </xf>
    <xf numFmtId="0" fontId="6" fillId="0" borderId="0" xfId="0" applyFont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5" fillId="3" borderId="0" xfId="0" applyFont="1" applyFill="1" applyAlignment="1">
      <alignment horizontal="center" vertical="top" wrapText="1"/>
    </xf>
    <xf numFmtId="0" fontId="7" fillId="0" borderId="1" xfId="0" applyFont="1" applyBorder="1"/>
    <xf numFmtId="0" fontId="0" fillId="0" borderId="1" xfId="0" applyFont="1" applyBorder="1"/>
    <xf numFmtId="16" fontId="0" fillId="0" borderId="1" xfId="0" applyNumberFormat="1" applyBorder="1"/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5" fillId="3" borderId="0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Dot Plot 1: Calibration Curve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'Table2 Cal Means'!$G$1</c:f>
              <c:strCache>
                <c:ptCount val="1"/>
                <c:pt idx="0">
                  <c:v>MEAN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1.6881452318460194E-2"/>
                  <c:y val="9.591389617964421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errBars>
            <c:errDir val="x"/>
            <c:errBarType val="both"/>
            <c:errValType val="fixedVal"/>
            <c:noEndCap val="1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stdDev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'Table2 Cal Means'!$A$2:$A$8</c:f>
              <c:numCache>
                <c:formatCode>General</c:formatCode>
                <c:ptCount val="7"/>
                <c:pt idx="1">
                  <c:v>5</c:v>
                </c:pt>
                <c:pt idx="2">
                  <c:v>2</c:v>
                </c:pt>
                <c:pt idx="3">
                  <c:v>1</c:v>
                </c:pt>
                <c:pt idx="4">
                  <c:v>0.5</c:v>
                </c:pt>
                <c:pt idx="5">
                  <c:v>0.25</c:v>
                </c:pt>
                <c:pt idx="6">
                  <c:v>0</c:v>
                </c:pt>
              </c:numCache>
            </c:numRef>
          </c:xVal>
          <c:yVal>
            <c:numRef>
              <c:f>'Table2 Cal Means'!$G$2:$G$8</c:f>
              <c:numCache>
                <c:formatCode>General</c:formatCode>
                <c:ptCount val="7"/>
                <c:pt idx="1">
                  <c:v>885482.33333333337</c:v>
                </c:pt>
                <c:pt idx="2">
                  <c:v>1617906</c:v>
                </c:pt>
                <c:pt idx="3">
                  <c:v>752700.33333333337</c:v>
                </c:pt>
                <c:pt idx="4">
                  <c:v>1545601.3333333333</c:v>
                </c:pt>
                <c:pt idx="5">
                  <c:v>1880597.6666666667</c:v>
                </c:pt>
                <c:pt idx="6">
                  <c:v>513984.66666666669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136-4543-A31D-3D2F27D0D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7295104"/>
        <c:axId val="427293792"/>
      </c:scatterChart>
      <c:valAx>
        <c:axId val="427295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Initial Calf Thymus DNA Concentration (µg/mL)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7293792"/>
        <c:crosses val="autoZero"/>
        <c:crossBetween val="midCat"/>
      </c:valAx>
      <c:valAx>
        <c:axId val="42729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Mean RAWINTDEN drop- background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7295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Dot Plot 2: Calibration Curve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4.3707349081364829E-3"/>
                  <c:y val="0.3103641732283464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errBars>
            <c:errDir val="x"/>
            <c:errBarType val="both"/>
            <c:errValType val="fixedVal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stdDev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'Table2 Cal Means'!$B$4:$B$8</c:f>
              <c:numCache>
                <c:formatCode>General</c:formatCode>
                <c:ptCount val="5"/>
                <c:pt idx="0">
                  <c:v>1</c:v>
                </c:pt>
                <c:pt idx="1">
                  <c:v>0.5</c:v>
                </c:pt>
                <c:pt idx="2">
                  <c:v>0.25</c:v>
                </c:pt>
                <c:pt idx="3">
                  <c:v>0.125</c:v>
                </c:pt>
                <c:pt idx="4">
                  <c:v>0</c:v>
                </c:pt>
              </c:numCache>
            </c:numRef>
          </c:xVal>
          <c:yVal>
            <c:numRef>
              <c:f>'Table2 Cal Means'!$G$4:$G$8</c:f>
              <c:numCache>
                <c:formatCode>General</c:formatCode>
                <c:ptCount val="5"/>
                <c:pt idx="0">
                  <c:v>1617906</c:v>
                </c:pt>
                <c:pt idx="1">
                  <c:v>752700.33333333337</c:v>
                </c:pt>
                <c:pt idx="2">
                  <c:v>1545601.3333333333</c:v>
                </c:pt>
                <c:pt idx="3">
                  <c:v>1880597.6666666667</c:v>
                </c:pt>
                <c:pt idx="4">
                  <c:v>513984.66666666669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6F1-4036-9BCC-E1B4AC647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0331736"/>
        <c:axId val="370333048"/>
      </c:scatterChart>
      <c:valAx>
        <c:axId val="370331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Initial Calf Thymus DNA Concentration (µg/mL)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0333048"/>
        <c:crosses val="autoZero"/>
        <c:crossBetween val="midCat"/>
      </c:valAx>
      <c:valAx>
        <c:axId val="370333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Mean RAWINTDEN drop- background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03317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69056</xdr:colOff>
      <xdr:row>0</xdr:row>
      <xdr:rowOff>145255</xdr:rowOff>
    </xdr:from>
    <xdr:to>
      <xdr:col>16</xdr:col>
      <xdr:colOff>240506</xdr:colOff>
      <xdr:row>14</xdr:row>
      <xdr:rowOff>35717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D27EB1C-D833-4E04-AC1B-5B9F65B5DD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73818</xdr:colOff>
      <xdr:row>14</xdr:row>
      <xdr:rowOff>173829</xdr:rowOff>
    </xdr:from>
    <xdr:to>
      <xdr:col>16</xdr:col>
      <xdr:colOff>245268</xdr:colOff>
      <xdr:row>30</xdr:row>
      <xdr:rowOff>21429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42C5EC3-BDCE-4F43-B44F-AA2044ACF0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/>
  </sheetViews>
  <sheetFormatPr defaultColWidth="8.796875" defaultRowHeight="14.25" x14ac:dyDescent="0.45"/>
  <cols>
    <col min="1" max="1" width="27" customWidth="1"/>
    <col min="2" max="2" width="17.46484375" customWidth="1"/>
    <col min="3" max="3" width="24.46484375" customWidth="1"/>
    <col min="4" max="4" width="26.796875" customWidth="1"/>
  </cols>
  <sheetData>
    <row r="1" spans="1:4" s="5" customFormat="1" ht="42.75" x14ac:dyDescent="0.45">
      <c r="A1" s="4" t="s">
        <v>0</v>
      </c>
      <c r="B1" s="6" t="s">
        <v>1</v>
      </c>
      <c r="C1" s="7" t="s">
        <v>2</v>
      </c>
      <c r="D1" s="4" t="s">
        <v>3</v>
      </c>
    </row>
    <row r="2" spans="1:4" x14ac:dyDescent="0.45">
      <c r="A2" s="15">
        <v>5</v>
      </c>
      <c r="B2" s="15">
        <v>80</v>
      </c>
      <c r="C2" s="15">
        <v>80</v>
      </c>
      <c r="D2" s="15">
        <v>2.5</v>
      </c>
    </row>
    <row r="3" spans="1:4" x14ac:dyDescent="0.45">
      <c r="A3" s="15">
        <v>2</v>
      </c>
      <c r="B3" s="15">
        <v>80</v>
      </c>
      <c r="C3" s="15">
        <v>80</v>
      </c>
      <c r="D3" s="15">
        <v>1</v>
      </c>
    </row>
    <row r="4" spans="1:4" x14ac:dyDescent="0.45">
      <c r="A4" s="15">
        <v>1</v>
      </c>
      <c r="B4" s="15">
        <v>80</v>
      </c>
      <c r="C4" s="15">
        <v>80</v>
      </c>
      <c r="D4" s="15">
        <v>0.5</v>
      </c>
    </row>
    <row r="5" spans="1:4" x14ac:dyDescent="0.45">
      <c r="A5" s="15">
        <v>0.5</v>
      </c>
      <c r="B5" s="15">
        <v>80</v>
      </c>
      <c r="C5" s="15">
        <v>80</v>
      </c>
      <c r="D5" s="15">
        <v>0.25</v>
      </c>
    </row>
    <row r="6" spans="1:4" x14ac:dyDescent="0.45">
      <c r="A6" s="15">
        <v>0.25</v>
      </c>
      <c r="B6" s="15">
        <v>80</v>
      </c>
      <c r="C6" s="15">
        <v>80</v>
      </c>
      <c r="D6" s="15">
        <v>0.125</v>
      </c>
    </row>
    <row r="7" spans="1:4" x14ac:dyDescent="0.45">
      <c r="A7" s="15">
        <v>0</v>
      </c>
      <c r="B7" s="15">
        <v>80</v>
      </c>
      <c r="C7" s="15">
        <v>80</v>
      </c>
      <c r="D7" s="15">
        <v>0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="85" zoomScaleNormal="85" workbookViewId="0">
      <selection activeCell="F27" sqref="F27"/>
    </sheetView>
  </sheetViews>
  <sheetFormatPr defaultColWidth="8.796875" defaultRowHeight="14.25" x14ac:dyDescent="0.45"/>
  <cols>
    <col min="1" max="2" width="8.46484375" customWidth="1"/>
    <col min="3" max="3" width="20.1328125" customWidth="1"/>
    <col min="5" max="5" width="13.33203125" customWidth="1"/>
    <col min="6" max="6" width="14.33203125" customWidth="1"/>
    <col min="7" max="7" width="19.46484375" customWidth="1"/>
    <col min="8" max="8" width="20.6640625" customWidth="1"/>
  </cols>
  <sheetData>
    <row r="1" spans="1:8" s="1" customFormat="1" ht="39.4" x14ac:dyDescent="0.45">
      <c r="A1" s="4" t="s">
        <v>4</v>
      </c>
      <c r="B1" s="4" t="s">
        <v>7</v>
      </c>
      <c r="C1" s="8" t="s">
        <v>5</v>
      </c>
      <c r="D1" s="9" t="s">
        <v>6</v>
      </c>
      <c r="E1" s="9" t="s">
        <v>8</v>
      </c>
      <c r="F1" s="9" t="s">
        <v>9</v>
      </c>
      <c r="G1" s="9" t="s">
        <v>17</v>
      </c>
      <c r="H1" s="11" t="s">
        <v>35</v>
      </c>
    </row>
    <row r="2" spans="1:8" x14ac:dyDescent="0.45">
      <c r="A2" s="10" t="s">
        <v>10</v>
      </c>
      <c r="B2" s="10">
        <v>1</v>
      </c>
      <c r="C2" s="10">
        <v>2.5</v>
      </c>
      <c r="D2">
        <v>5728</v>
      </c>
      <c r="E2">
        <v>165.1</v>
      </c>
      <c r="F2">
        <v>945693</v>
      </c>
      <c r="G2">
        <v>17111</v>
      </c>
      <c r="H2">
        <f>F2-G2</f>
        <v>928582</v>
      </c>
    </row>
    <row r="3" spans="1:8" x14ac:dyDescent="0.45">
      <c r="A3" s="10" t="s">
        <v>10</v>
      </c>
      <c r="B3" s="10">
        <v>2</v>
      </c>
      <c r="C3" s="10">
        <v>2.5</v>
      </c>
      <c r="D3">
        <v>5054</v>
      </c>
      <c r="E3">
        <v>166.68899999999999</v>
      </c>
      <c r="F3">
        <v>842447</v>
      </c>
      <c r="G3">
        <v>19233</v>
      </c>
      <c r="H3">
        <f t="shared" ref="H3:H19" si="0">F3-G3</f>
        <v>823214</v>
      </c>
    </row>
    <row r="4" spans="1:8" x14ac:dyDescent="0.45">
      <c r="A4" s="10" t="s">
        <v>10</v>
      </c>
      <c r="B4" s="10">
        <v>3</v>
      </c>
      <c r="C4" s="10">
        <v>2.5</v>
      </c>
      <c r="D4">
        <v>5586</v>
      </c>
      <c r="E4">
        <v>165.74100000000001</v>
      </c>
      <c r="F4">
        <v>925830</v>
      </c>
      <c r="G4">
        <v>21179</v>
      </c>
      <c r="H4">
        <f t="shared" si="0"/>
        <v>904651</v>
      </c>
    </row>
    <row r="5" spans="1:8" x14ac:dyDescent="0.45">
      <c r="A5" s="10" t="s">
        <v>11</v>
      </c>
      <c r="B5" s="10">
        <v>1</v>
      </c>
      <c r="C5" s="10">
        <v>1</v>
      </c>
      <c r="D5">
        <v>5646</v>
      </c>
      <c r="E5">
        <v>137.762</v>
      </c>
      <c r="F5">
        <v>777807</v>
      </c>
      <c r="G5">
        <v>30685</v>
      </c>
      <c r="H5">
        <f t="shared" si="0"/>
        <v>747122</v>
      </c>
    </row>
    <row r="6" spans="1:8" x14ac:dyDescent="0.45">
      <c r="A6" s="10" t="s">
        <v>11</v>
      </c>
      <c r="B6" s="10">
        <v>2</v>
      </c>
      <c r="C6" s="10">
        <v>1</v>
      </c>
      <c r="D6">
        <v>14195</v>
      </c>
      <c r="E6">
        <v>145.59200000000001</v>
      </c>
      <c r="F6">
        <v>2066676</v>
      </c>
      <c r="G6">
        <v>131606</v>
      </c>
      <c r="H6">
        <f t="shared" si="0"/>
        <v>1935070</v>
      </c>
    </row>
    <row r="7" spans="1:8" x14ac:dyDescent="0.45">
      <c r="A7" s="10" t="s">
        <v>11</v>
      </c>
      <c r="B7" s="10">
        <v>3</v>
      </c>
      <c r="C7" s="10">
        <v>1</v>
      </c>
      <c r="D7">
        <v>14130</v>
      </c>
      <c r="E7">
        <v>158.958</v>
      </c>
      <c r="F7">
        <v>2246077</v>
      </c>
      <c r="G7">
        <v>74551</v>
      </c>
      <c r="H7">
        <f t="shared" si="0"/>
        <v>2171526</v>
      </c>
    </row>
    <row r="8" spans="1:8" x14ac:dyDescent="0.45">
      <c r="A8" s="10" t="s">
        <v>12</v>
      </c>
      <c r="B8" s="10">
        <v>1</v>
      </c>
      <c r="C8" s="10">
        <v>0.5</v>
      </c>
      <c r="D8">
        <v>5206</v>
      </c>
      <c r="E8">
        <v>155.018</v>
      </c>
      <c r="F8">
        <v>807026</v>
      </c>
      <c r="G8">
        <v>23160</v>
      </c>
      <c r="H8">
        <f t="shared" si="0"/>
        <v>783866</v>
      </c>
    </row>
    <row r="9" spans="1:8" x14ac:dyDescent="0.45">
      <c r="A9" s="10" t="s">
        <v>12</v>
      </c>
      <c r="B9" s="10">
        <v>2</v>
      </c>
      <c r="C9" s="10">
        <v>0.5</v>
      </c>
      <c r="D9">
        <v>5206</v>
      </c>
      <c r="E9">
        <v>145.66</v>
      </c>
      <c r="F9">
        <v>758305</v>
      </c>
      <c r="G9">
        <v>36886</v>
      </c>
      <c r="H9">
        <f t="shared" si="0"/>
        <v>721419</v>
      </c>
    </row>
    <row r="10" spans="1:8" x14ac:dyDescent="0.45">
      <c r="A10" s="10" t="s">
        <v>12</v>
      </c>
      <c r="B10" s="10">
        <v>3</v>
      </c>
      <c r="C10" s="10">
        <v>0.5</v>
      </c>
      <c r="D10">
        <v>5689</v>
      </c>
      <c r="E10">
        <v>140.589</v>
      </c>
      <c r="F10">
        <v>799810</v>
      </c>
      <c r="G10">
        <v>46994</v>
      </c>
      <c r="H10">
        <f t="shared" si="0"/>
        <v>752816</v>
      </c>
    </row>
    <row r="11" spans="1:8" x14ac:dyDescent="0.45">
      <c r="A11" s="10" t="s">
        <v>13</v>
      </c>
      <c r="B11" s="10">
        <v>1</v>
      </c>
      <c r="C11" s="10">
        <v>0.25</v>
      </c>
      <c r="D11">
        <v>8960</v>
      </c>
      <c r="E11">
        <v>129.482</v>
      </c>
      <c r="F11">
        <v>1160158</v>
      </c>
      <c r="G11">
        <v>99554</v>
      </c>
      <c r="H11">
        <f t="shared" si="0"/>
        <v>1060604</v>
      </c>
    </row>
    <row r="12" spans="1:8" x14ac:dyDescent="0.45">
      <c r="A12" s="10" t="s">
        <v>13</v>
      </c>
      <c r="B12" s="10">
        <v>2</v>
      </c>
      <c r="C12" s="10">
        <v>0.25</v>
      </c>
      <c r="D12">
        <v>8079</v>
      </c>
      <c r="E12">
        <v>135.41900000000001</v>
      </c>
      <c r="F12">
        <v>1094049</v>
      </c>
      <c r="G12">
        <v>81740</v>
      </c>
      <c r="H12">
        <f t="shared" si="0"/>
        <v>1012309</v>
      </c>
    </row>
    <row r="13" spans="1:8" x14ac:dyDescent="0.45">
      <c r="A13" s="10" t="s">
        <v>13</v>
      </c>
      <c r="B13" s="10">
        <v>3</v>
      </c>
      <c r="C13" s="10">
        <v>0.25</v>
      </c>
      <c r="D13">
        <v>23044</v>
      </c>
      <c r="E13">
        <v>120.623</v>
      </c>
      <c r="F13">
        <v>2779640</v>
      </c>
      <c r="G13">
        <v>215749</v>
      </c>
      <c r="H13">
        <f t="shared" si="0"/>
        <v>2563891</v>
      </c>
    </row>
    <row r="14" spans="1:8" x14ac:dyDescent="0.45">
      <c r="A14" s="10" t="s">
        <v>14</v>
      </c>
      <c r="B14" s="10">
        <v>1</v>
      </c>
      <c r="C14" s="10">
        <v>0.125</v>
      </c>
      <c r="D14">
        <v>9260</v>
      </c>
      <c r="E14">
        <v>117.697</v>
      </c>
      <c r="F14">
        <v>1089877</v>
      </c>
      <c r="G14">
        <v>102904</v>
      </c>
      <c r="H14">
        <f t="shared" si="0"/>
        <v>986973</v>
      </c>
    </row>
    <row r="15" spans="1:8" x14ac:dyDescent="0.45">
      <c r="A15" s="10" t="s">
        <v>14</v>
      </c>
      <c r="B15" s="10">
        <v>2</v>
      </c>
      <c r="C15" s="10">
        <v>0.125</v>
      </c>
      <c r="D15">
        <v>22062</v>
      </c>
      <c r="E15">
        <v>117.001</v>
      </c>
      <c r="F15">
        <v>2581284</v>
      </c>
      <c r="G15">
        <v>228167</v>
      </c>
      <c r="H15">
        <f t="shared" si="0"/>
        <v>2353117</v>
      </c>
    </row>
    <row r="16" spans="1:8" x14ac:dyDescent="0.45">
      <c r="A16" s="10" t="s">
        <v>14</v>
      </c>
      <c r="B16" s="10">
        <v>3</v>
      </c>
      <c r="C16" s="10">
        <v>0.125</v>
      </c>
      <c r="D16">
        <v>20962</v>
      </c>
      <c r="E16">
        <v>120.203</v>
      </c>
      <c r="F16">
        <v>2519702</v>
      </c>
      <c r="G16">
        <v>217999</v>
      </c>
      <c r="H16">
        <f t="shared" si="0"/>
        <v>2301703</v>
      </c>
    </row>
    <row r="17" spans="1:8" x14ac:dyDescent="0.45">
      <c r="A17" s="10" t="s">
        <v>15</v>
      </c>
      <c r="B17" s="10">
        <v>1</v>
      </c>
      <c r="C17" s="10">
        <v>0</v>
      </c>
      <c r="D17">
        <v>7240</v>
      </c>
      <c r="E17">
        <v>82.912999999999997</v>
      </c>
      <c r="F17">
        <v>600292</v>
      </c>
      <c r="G17">
        <v>26087</v>
      </c>
      <c r="H17">
        <f t="shared" si="0"/>
        <v>574205</v>
      </c>
    </row>
    <row r="18" spans="1:8" x14ac:dyDescent="0.45">
      <c r="A18" s="10" t="s">
        <v>15</v>
      </c>
      <c r="B18" s="10">
        <v>2</v>
      </c>
      <c r="C18" s="10">
        <v>0</v>
      </c>
      <c r="D18">
        <v>7317</v>
      </c>
      <c r="E18">
        <v>76.105999999999995</v>
      </c>
      <c r="F18">
        <v>556867</v>
      </c>
      <c r="G18">
        <v>24329</v>
      </c>
      <c r="H18">
        <f t="shared" si="0"/>
        <v>532538</v>
      </c>
    </row>
    <row r="19" spans="1:8" x14ac:dyDescent="0.45">
      <c r="A19" s="10" t="s">
        <v>15</v>
      </c>
      <c r="B19" s="10">
        <v>3</v>
      </c>
      <c r="C19" s="10">
        <v>0</v>
      </c>
      <c r="D19">
        <v>6908</v>
      </c>
      <c r="E19">
        <v>69.069000000000003</v>
      </c>
      <c r="F19">
        <v>477128</v>
      </c>
      <c r="G19">
        <v>41917</v>
      </c>
      <c r="H19">
        <f t="shared" si="0"/>
        <v>435211</v>
      </c>
    </row>
    <row r="23" spans="1:8" x14ac:dyDescent="0.45">
      <c r="A23" t="s">
        <v>16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opLeftCell="K3" workbookViewId="0">
      <selection activeCell="Q26" sqref="Q26"/>
    </sheetView>
  </sheetViews>
  <sheetFormatPr defaultColWidth="8.796875" defaultRowHeight="14.25" x14ac:dyDescent="0.45"/>
  <cols>
    <col min="1" max="1" width="22.796875" customWidth="1"/>
    <col min="2" max="2" width="20.6640625" customWidth="1"/>
    <col min="3" max="3" width="8.46484375" customWidth="1"/>
    <col min="4" max="4" width="10.796875" customWidth="1"/>
    <col min="5" max="6" width="11" customWidth="1"/>
    <col min="8" max="8" width="12.46484375" customWidth="1"/>
  </cols>
  <sheetData>
    <row r="1" spans="1:8" s="18" customFormat="1" ht="39.4" x14ac:dyDescent="0.4">
      <c r="A1" s="6" t="s">
        <v>0</v>
      </c>
      <c r="B1" s="8" t="s">
        <v>5</v>
      </c>
      <c r="C1" s="8" t="s">
        <v>4</v>
      </c>
      <c r="D1" s="26" t="s">
        <v>18</v>
      </c>
      <c r="E1" s="27"/>
      <c r="F1" s="28"/>
      <c r="G1" s="16" t="s">
        <v>22</v>
      </c>
      <c r="H1" s="17" t="s">
        <v>23</v>
      </c>
    </row>
    <row r="2" spans="1:8" x14ac:dyDescent="0.45">
      <c r="A2" s="12"/>
      <c r="B2" s="12"/>
      <c r="C2" s="12"/>
      <c r="D2" s="19" t="s">
        <v>19</v>
      </c>
      <c r="E2" s="20" t="s">
        <v>20</v>
      </c>
      <c r="F2" s="21" t="s">
        <v>21</v>
      </c>
      <c r="G2" s="13"/>
      <c r="H2" s="13"/>
    </row>
    <row r="3" spans="1:8" x14ac:dyDescent="0.45">
      <c r="A3" s="14">
        <v>5</v>
      </c>
      <c r="B3" s="14">
        <v>2.5</v>
      </c>
      <c r="C3" s="10" t="s">
        <v>10</v>
      </c>
      <c r="D3" s="10">
        <v>928582</v>
      </c>
      <c r="E3" s="10">
        <v>823214</v>
      </c>
      <c r="F3" s="10">
        <v>904651</v>
      </c>
      <c r="G3" s="10">
        <f>AVERAGE(D3:F3)</f>
        <v>885482.33333333337</v>
      </c>
      <c r="H3" s="10">
        <f>STDEV(D3:F3)</f>
        <v>55237.5071154857</v>
      </c>
    </row>
    <row r="4" spans="1:8" x14ac:dyDescent="0.45">
      <c r="A4" s="14">
        <v>2</v>
      </c>
      <c r="B4" s="14">
        <v>1</v>
      </c>
      <c r="C4" s="10" t="s">
        <v>11</v>
      </c>
      <c r="D4" s="10">
        <v>747122</v>
      </c>
      <c r="E4" s="10">
        <v>1935070</v>
      </c>
      <c r="F4" s="10">
        <v>2171526</v>
      </c>
      <c r="G4" s="10">
        <f t="shared" ref="G4:G8" si="0">AVERAGE(D4:F4)</f>
        <v>1617906</v>
      </c>
      <c r="H4" s="10">
        <f t="shared" ref="H4:H8" si="1">STDEV(D4:F4)</f>
        <v>763332.45769847883</v>
      </c>
    </row>
    <row r="5" spans="1:8" x14ac:dyDescent="0.45">
      <c r="A5" s="14">
        <v>1</v>
      </c>
      <c r="B5" s="14">
        <v>0.5</v>
      </c>
      <c r="C5" s="10" t="s">
        <v>12</v>
      </c>
      <c r="D5" s="10">
        <v>783866</v>
      </c>
      <c r="E5" s="10">
        <v>721419</v>
      </c>
      <c r="F5" s="10">
        <v>752816</v>
      </c>
      <c r="G5" s="10">
        <f t="shared" si="0"/>
        <v>752700.33333333337</v>
      </c>
      <c r="H5" s="10">
        <f t="shared" si="1"/>
        <v>31223.660681177877</v>
      </c>
    </row>
    <row r="6" spans="1:8" x14ac:dyDescent="0.45">
      <c r="A6" s="14">
        <v>0.5</v>
      </c>
      <c r="B6" s="14">
        <v>0.25</v>
      </c>
      <c r="C6" s="10" t="s">
        <v>13</v>
      </c>
      <c r="D6" s="10">
        <v>1060604</v>
      </c>
      <c r="E6" s="10">
        <v>1012309</v>
      </c>
      <c r="F6" s="10">
        <v>2563891</v>
      </c>
      <c r="G6" s="10">
        <f t="shared" si="0"/>
        <v>1545601.3333333333</v>
      </c>
      <c r="H6" s="10">
        <f t="shared" si="1"/>
        <v>882195.26505549415</v>
      </c>
    </row>
    <row r="7" spans="1:8" x14ac:dyDescent="0.45">
      <c r="A7" s="14">
        <v>0.25</v>
      </c>
      <c r="B7" s="14">
        <v>0.125</v>
      </c>
      <c r="C7" s="10" t="s">
        <v>14</v>
      </c>
      <c r="D7" s="10">
        <v>986973</v>
      </c>
      <c r="E7" s="10">
        <v>2353117</v>
      </c>
      <c r="F7" s="10">
        <v>2301703</v>
      </c>
      <c r="G7" s="10">
        <f t="shared" si="0"/>
        <v>1880597.6666666667</v>
      </c>
      <c r="H7" s="10">
        <f t="shared" si="1"/>
        <v>774328.50490301149</v>
      </c>
    </row>
    <row r="8" spans="1:8" x14ac:dyDescent="0.45">
      <c r="A8" s="14">
        <v>0</v>
      </c>
      <c r="B8" s="14">
        <v>0</v>
      </c>
      <c r="C8" s="10" t="s">
        <v>15</v>
      </c>
      <c r="D8" s="10">
        <v>574205</v>
      </c>
      <c r="E8" s="10">
        <v>532538</v>
      </c>
      <c r="F8" s="10">
        <v>435211</v>
      </c>
      <c r="G8" s="10">
        <f t="shared" si="0"/>
        <v>513984.66666666669</v>
      </c>
      <c r="H8" s="10">
        <f t="shared" si="1"/>
        <v>71330.236522342428</v>
      </c>
    </row>
  </sheetData>
  <mergeCells count="1">
    <mergeCell ref="D1:F1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F5" sqref="F5"/>
    </sheetView>
  </sheetViews>
  <sheetFormatPr defaultColWidth="8.796875" defaultRowHeight="14.25" x14ac:dyDescent="0.45"/>
  <cols>
    <col min="1" max="1" width="15.1328125" customWidth="1"/>
    <col min="2" max="2" width="19" customWidth="1"/>
    <col min="3" max="3" width="15.6640625" customWidth="1"/>
    <col min="4" max="4" width="12" customWidth="1"/>
    <col min="5" max="5" width="11.33203125" customWidth="1"/>
    <col min="6" max="6" width="12.6640625" customWidth="1"/>
  </cols>
  <sheetData>
    <row r="1" spans="1:7" s="3" customFormat="1" ht="39.4" x14ac:dyDescent="0.45">
      <c r="A1" s="22" t="s">
        <v>24</v>
      </c>
      <c r="B1" s="6" t="s">
        <v>29</v>
      </c>
      <c r="C1" s="6" t="s">
        <v>25</v>
      </c>
      <c r="D1" s="17" t="s">
        <v>26</v>
      </c>
      <c r="E1" s="17" t="s">
        <v>27</v>
      </c>
      <c r="F1" s="17" t="s">
        <v>28</v>
      </c>
    </row>
    <row r="2" spans="1:7" x14ac:dyDescent="0.45">
      <c r="A2" s="23" t="s">
        <v>36</v>
      </c>
      <c r="B2" s="14">
        <v>80</v>
      </c>
      <c r="C2" s="14">
        <v>80</v>
      </c>
      <c r="D2" s="10">
        <v>6</v>
      </c>
      <c r="E2" s="10">
        <v>2</v>
      </c>
      <c r="F2" s="10">
        <v>12</v>
      </c>
    </row>
    <row r="3" spans="1:7" x14ac:dyDescent="0.45">
      <c r="A3" s="10" t="s">
        <v>37</v>
      </c>
      <c r="B3" s="14">
        <v>80</v>
      </c>
      <c r="C3" s="14">
        <v>80</v>
      </c>
      <c r="D3" s="10">
        <v>6</v>
      </c>
      <c r="E3" s="10">
        <v>2</v>
      </c>
      <c r="F3" s="10">
        <v>12</v>
      </c>
      <c r="G3" s="2"/>
    </row>
    <row r="4" spans="1:7" x14ac:dyDescent="0.45">
      <c r="A4" s="25" t="s">
        <v>38</v>
      </c>
      <c r="B4" s="14">
        <v>80</v>
      </c>
      <c r="C4" s="14">
        <v>80</v>
      </c>
      <c r="D4" s="10">
        <v>6</v>
      </c>
      <c r="E4" s="10">
        <v>2</v>
      </c>
      <c r="F4" s="10">
        <v>12</v>
      </c>
    </row>
    <row r="5" spans="1:7" x14ac:dyDescent="0.45">
      <c r="A5" s="10" t="s">
        <v>39</v>
      </c>
      <c r="B5" s="14">
        <v>80</v>
      </c>
      <c r="C5" s="14">
        <v>80</v>
      </c>
      <c r="D5" s="10">
        <v>6</v>
      </c>
      <c r="E5" s="10">
        <v>2</v>
      </c>
      <c r="F5" s="10">
        <v>12</v>
      </c>
    </row>
    <row r="6" spans="1:7" x14ac:dyDescent="0.45">
      <c r="A6" s="10" t="s">
        <v>40</v>
      </c>
      <c r="B6" s="14">
        <v>80</v>
      </c>
      <c r="C6" s="14">
        <v>80</v>
      </c>
      <c r="D6" s="10">
        <v>6</v>
      </c>
      <c r="E6" s="10">
        <v>2</v>
      </c>
      <c r="F6" s="10">
        <v>12</v>
      </c>
    </row>
    <row r="7" spans="1:7" x14ac:dyDescent="0.45">
      <c r="A7" s="10" t="s">
        <v>41</v>
      </c>
      <c r="B7" s="14">
        <v>80</v>
      </c>
      <c r="C7" s="14">
        <v>80</v>
      </c>
      <c r="D7" s="10">
        <v>6</v>
      </c>
      <c r="E7" s="10">
        <v>2</v>
      </c>
      <c r="F7" s="10">
        <v>12</v>
      </c>
    </row>
    <row r="8" spans="1:7" x14ac:dyDescent="0.45">
      <c r="A8" s="10" t="s">
        <v>42</v>
      </c>
      <c r="B8" s="14">
        <v>80</v>
      </c>
      <c r="C8" s="14">
        <v>80</v>
      </c>
      <c r="D8" s="10">
        <v>6</v>
      </c>
      <c r="E8" s="10">
        <v>2</v>
      </c>
      <c r="F8" s="10">
        <v>12</v>
      </c>
    </row>
    <row r="9" spans="1:7" x14ac:dyDescent="0.45">
      <c r="A9" s="10" t="s">
        <v>43</v>
      </c>
      <c r="B9" s="14">
        <v>80</v>
      </c>
      <c r="C9" s="14">
        <v>80</v>
      </c>
      <c r="D9" s="10">
        <v>6</v>
      </c>
      <c r="E9" s="10">
        <v>2</v>
      </c>
      <c r="F9" s="10">
        <v>12</v>
      </c>
    </row>
  </sheetData>
  <pageMargins left="0.7" right="0.7" top="0.75" bottom="0.75" header="0.3" footer="0.3"/>
  <pageSetup orientation="portrait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I11" sqref="I11"/>
    </sheetView>
  </sheetViews>
  <sheetFormatPr defaultColWidth="8.796875" defaultRowHeight="14.25" x14ac:dyDescent="0.45"/>
  <cols>
    <col min="1" max="1" width="16.796875" customWidth="1"/>
    <col min="2" max="2" width="8.46484375" customWidth="1"/>
    <col min="4" max="4" width="13.796875" customWidth="1"/>
    <col min="5" max="5" width="15.33203125" customWidth="1"/>
    <col min="6" max="6" width="18.33203125" customWidth="1"/>
    <col min="7" max="7" width="18.6640625" customWidth="1"/>
  </cols>
  <sheetData>
    <row r="1" spans="1:7" ht="28.5" x14ac:dyDescent="0.45">
      <c r="A1" s="22" t="s">
        <v>24</v>
      </c>
      <c r="B1" s="8" t="s">
        <v>31</v>
      </c>
      <c r="C1" s="9" t="s">
        <v>6</v>
      </c>
      <c r="D1" s="9" t="s">
        <v>8</v>
      </c>
      <c r="E1" s="9" t="s">
        <v>9</v>
      </c>
      <c r="F1" s="9" t="s">
        <v>30</v>
      </c>
      <c r="G1" s="9" t="s">
        <v>18</v>
      </c>
    </row>
    <row r="2" spans="1:7" x14ac:dyDescent="0.45">
      <c r="A2" s="23" t="s">
        <v>44</v>
      </c>
      <c r="B2" s="23">
        <v>1</v>
      </c>
      <c r="C2" s="10">
        <v>8912</v>
      </c>
      <c r="D2" s="10">
        <v>168.38300000000001</v>
      </c>
      <c r="E2" s="10">
        <v>1500630</v>
      </c>
      <c r="F2" s="10">
        <v>82693</v>
      </c>
      <c r="G2" s="10">
        <f>E2-F2</f>
        <v>1417937</v>
      </c>
    </row>
    <row r="3" spans="1:7" x14ac:dyDescent="0.45">
      <c r="A3" s="23" t="s">
        <v>44</v>
      </c>
      <c r="B3" s="24">
        <v>2</v>
      </c>
      <c r="C3" s="10">
        <v>21382</v>
      </c>
      <c r="D3" s="10">
        <v>170.74799999999999</v>
      </c>
      <c r="E3" s="10">
        <v>3650924</v>
      </c>
      <c r="F3" s="10">
        <v>246897</v>
      </c>
      <c r="G3" s="10">
        <f>E3-F3</f>
        <v>3404027</v>
      </c>
    </row>
    <row r="4" spans="1:7" x14ac:dyDescent="0.45">
      <c r="A4" s="23" t="s">
        <v>44</v>
      </c>
      <c r="B4" s="24">
        <v>3</v>
      </c>
      <c r="C4" s="10">
        <v>21920</v>
      </c>
      <c r="D4" s="10">
        <v>168.155</v>
      </c>
      <c r="E4" s="10">
        <v>3685959</v>
      </c>
      <c r="F4" s="10">
        <v>212878</v>
      </c>
      <c r="G4" s="10">
        <f>E4-F4</f>
        <v>3473081</v>
      </c>
    </row>
    <row r="5" spans="1:7" x14ac:dyDescent="0.45">
      <c r="A5" s="10" t="s">
        <v>45</v>
      </c>
      <c r="B5" s="23">
        <v>1</v>
      </c>
      <c r="C5" s="10">
        <v>8784</v>
      </c>
      <c r="D5" s="10">
        <v>169.429</v>
      </c>
      <c r="E5" s="10">
        <v>1488263</v>
      </c>
      <c r="F5" s="10">
        <v>82633</v>
      </c>
      <c r="G5" s="10">
        <f>E5-F5</f>
        <v>1405630</v>
      </c>
    </row>
    <row r="6" spans="1:7" x14ac:dyDescent="0.45">
      <c r="A6" s="10" t="s">
        <v>45</v>
      </c>
      <c r="B6" s="24">
        <v>2</v>
      </c>
      <c r="C6" s="10">
        <v>10382</v>
      </c>
      <c r="D6" s="10">
        <v>166.88399999999999</v>
      </c>
      <c r="E6" s="10">
        <v>1732585</v>
      </c>
      <c r="F6" s="10">
        <v>118247</v>
      </c>
      <c r="G6" s="10">
        <f>E6-F6</f>
        <v>1614338</v>
      </c>
    </row>
    <row r="7" spans="1:7" x14ac:dyDescent="0.45">
      <c r="A7" s="10" t="s">
        <v>45</v>
      </c>
      <c r="B7" s="24">
        <v>3</v>
      </c>
      <c r="C7" s="10">
        <v>10934</v>
      </c>
      <c r="D7" s="10">
        <v>79.438999999999993</v>
      </c>
      <c r="E7" s="10">
        <v>868584</v>
      </c>
      <c r="F7" s="10">
        <v>90333</v>
      </c>
      <c r="G7" s="10">
        <f>E7-F7</f>
        <v>778251</v>
      </c>
    </row>
    <row r="8" spans="1:7" x14ac:dyDescent="0.45">
      <c r="A8" s="10" t="s">
        <v>38</v>
      </c>
      <c r="B8" s="23">
        <v>1</v>
      </c>
      <c r="C8" s="10">
        <v>10246</v>
      </c>
      <c r="D8" s="10">
        <v>83.820999999999998</v>
      </c>
      <c r="E8" s="10">
        <v>858828</v>
      </c>
      <c r="F8" s="10">
        <v>103834</v>
      </c>
      <c r="G8" s="10">
        <f>E8-F8</f>
        <v>754994</v>
      </c>
    </row>
    <row r="9" spans="1:7" x14ac:dyDescent="0.45">
      <c r="A9" s="10" t="s">
        <v>38</v>
      </c>
      <c r="B9" s="24">
        <v>2</v>
      </c>
      <c r="C9" s="10">
        <v>9144</v>
      </c>
      <c r="D9" s="10">
        <v>79.582999999999998</v>
      </c>
      <c r="E9" s="10">
        <v>727707</v>
      </c>
      <c r="F9" s="10">
        <v>87061</v>
      </c>
      <c r="G9" s="10">
        <f>E9-F9</f>
        <v>640646</v>
      </c>
    </row>
    <row r="10" spans="1:7" x14ac:dyDescent="0.45">
      <c r="A10" s="10" t="s">
        <v>38</v>
      </c>
      <c r="B10" s="24">
        <v>3</v>
      </c>
      <c r="C10" s="10">
        <v>22180</v>
      </c>
      <c r="D10" s="10">
        <v>80.623999999999995</v>
      </c>
      <c r="E10" s="10">
        <v>1788246</v>
      </c>
      <c r="F10" s="10">
        <v>220380</v>
      </c>
      <c r="G10" s="10">
        <f>E10-F10</f>
        <v>1567866</v>
      </c>
    </row>
    <row r="11" spans="1:7" x14ac:dyDescent="0.45">
      <c r="A11" s="10" t="s">
        <v>39</v>
      </c>
      <c r="B11" s="23">
        <v>1</v>
      </c>
      <c r="C11" s="10">
        <v>8584</v>
      </c>
      <c r="D11" s="10">
        <v>78.858999999999995</v>
      </c>
      <c r="E11" s="10">
        <v>676925</v>
      </c>
      <c r="F11" s="10">
        <v>73087</v>
      </c>
      <c r="G11" s="10">
        <f>E11-F11</f>
        <v>603838</v>
      </c>
    </row>
    <row r="12" spans="1:7" x14ac:dyDescent="0.45">
      <c r="A12" s="10" t="s">
        <v>39</v>
      </c>
      <c r="B12" s="24">
        <v>2</v>
      </c>
      <c r="C12" s="10">
        <v>9620</v>
      </c>
      <c r="D12" s="10">
        <v>81.89</v>
      </c>
      <c r="E12" s="10">
        <v>787778</v>
      </c>
      <c r="F12" s="10">
        <v>66627</v>
      </c>
      <c r="G12" s="10">
        <f>E12-F12</f>
        <v>721151</v>
      </c>
    </row>
    <row r="13" spans="1:7" x14ac:dyDescent="0.45">
      <c r="A13" s="10" t="s">
        <v>39</v>
      </c>
      <c r="B13" s="24">
        <v>3</v>
      </c>
      <c r="C13" s="10">
        <v>22232</v>
      </c>
      <c r="D13" s="10">
        <v>84.882000000000005</v>
      </c>
      <c r="E13" s="10">
        <v>1887106</v>
      </c>
      <c r="F13" s="10">
        <v>203958</v>
      </c>
      <c r="G13" s="10">
        <f>E13-F13</f>
        <v>1683148</v>
      </c>
    </row>
    <row r="14" spans="1:7" x14ac:dyDescent="0.45">
      <c r="A14" s="10" t="s">
        <v>40</v>
      </c>
      <c r="B14" s="23">
        <v>1</v>
      </c>
      <c r="C14" s="10">
        <v>11436</v>
      </c>
      <c r="D14" s="10">
        <v>83.951999999999998</v>
      </c>
      <c r="E14" s="10">
        <v>889868</v>
      </c>
      <c r="F14" s="10">
        <v>105403</v>
      </c>
      <c r="G14" s="10">
        <f>E14-F14</f>
        <v>784465</v>
      </c>
    </row>
    <row r="15" spans="1:7" x14ac:dyDescent="0.45">
      <c r="A15" s="10" t="s">
        <v>40</v>
      </c>
      <c r="B15" s="24">
        <v>2</v>
      </c>
      <c r="C15" s="10">
        <v>10776</v>
      </c>
      <c r="D15" s="10">
        <v>80.382999999999996</v>
      </c>
      <c r="E15" s="10">
        <v>857048</v>
      </c>
      <c r="F15" s="10">
        <v>81197</v>
      </c>
      <c r="G15" s="10">
        <f>E15-F15</f>
        <v>775851</v>
      </c>
    </row>
    <row r="16" spans="1:7" x14ac:dyDescent="0.45">
      <c r="A16" s="10" t="s">
        <v>40</v>
      </c>
      <c r="B16" s="24">
        <v>3</v>
      </c>
      <c r="C16" s="10">
        <v>25367</v>
      </c>
      <c r="D16" s="10">
        <v>79.945999999999998</v>
      </c>
      <c r="E16" s="10">
        <v>2027987</v>
      </c>
      <c r="F16" s="10">
        <v>172278</v>
      </c>
      <c r="G16" s="10">
        <f>E16-F16</f>
        <v>1855709</v>
      </c>
    </row>
    <row r="17" spans="1:7" x14ac:dyDescent="0.45">
      <c r="A17" s="10" t="s">
        <v>41</v>
      </c>
      <c r="B17" s="23">
        <v>1</v>
      </c>
      <c r="C17" s="10">
        <v>10056</v>
      </c>
      <c r="D17" s="10">
        <v>73.034999999999997</v>
      </c>
      <c r="E17" s="10">
        <v>734441</v>
      </c>
      <c r="F17" s="10">
        <v>86023</v>
      </c>
      <c r="G17" s="10">
        <f>E17-F17</f>
        <v>648418</v>
      </c>
    </row>
    <row r="18" spans="1:7" x14ac:dyDescent="0.45">
      <c r="A18" s="10" t="s">
        <v>41</v>
      </c>
      <c r="B18" s="24">
        <v>2</v>
      </c>
      <c r="C18" s="10">
        <v>10192</v>
      </c>
      <c r="D18" s="10">
        <v>87.35</v>
      </c>
      <c r="E18" s="10">
        <v>890273</v>
      </c>
      <c r="F18" s="10">
        <v>67589</v>
      </c>
      <c r="G18" s="10">
        <f>E18-F18</f>
        <v>822684</v>
      </c>
    </row>
    <row r="19" spans="1:7" x14ac:dyDescent="0.45">
      <c r="A19" s="10" t="s">
        <v>41</v>
      </c>
      <c r="B19" s="24">
        <v>3</v>
      </c>
      <c r="C19" s="10">
        <v>23586</v>
      </c>
      <c r="D19" s="10">
        <v>86.308999999999997</v>
      </c>
      <c r="E19" s="10">
        <v>2035684</v>
      </c>
      <c r="F19" s="10">
        <v>133904</v>
      </c>
      <c r="G19" s="10">
        <f>E19-F19</f>
        <v>1901780</v>
      </c>
    </row>
    <row r="20" spans="1:7" x14ac:dyDescent="0.45">
      <c r="A20" s="10" t="s">
        <v>42</v>
      </c>
      <c r="B20" s="23">
        <v>1</v>
      </c>
      <c r="C20" s="10">
        <v>9970</v>
      </c>
      <c r="D20" s="10">
        <v>102.77800000000001</v>
      </c>
      <c r="E20" s="10">
        <v>1024693</v>
      </c>
      <c r="F20" s="10">
        <v>82552</v>
      </c>
      <c r="G20" s="10">
        <f>E20-F20</f>
        <v>942141</v>
      </c>
    </row>
    <row r="21" spans="1:7" x14ac:dyDescent="0.45">
      <c r="A21" s="10" t="s">
        <v>42</v>
      </c>
      <c r="B21" s="24">
        <v>2</v>
      </c>
      <c r="C21" s="10">
        <v>10776</v>
      </c>
      <c r="D21" s="10">
        <v>71.289000000000001</v>
      </c>
      <c r="E21" s="10">
        <v>768210</v>
      </c>
      <c r="F21" s="10">
        <v>74062</v>
      </c>
      <c r="G21" s="10">
        <f>E21-F21</f>
        <v>694148</v>
      </c>
    </row>
    <row r="22" spans="1:7" x14ac:dyDescent="0.45">
      <c r="A22" s="10" t="s">
        <v>42</v>
      </c>
      <c r="B22" s="24">
        <v>3</v>
      </c>
      <c r="C22" s="10">
        <v>25686</v>
      </c>
      <c r="D22" s="10">
        <v>73.356999999999999</v>
      </c>
      <c r="E22" s="10">
        <v>1884259</v>
      </c>
      <c r="F22" s="10">
        <v>209855</v>
      </c>
      <c r="G22" s="10">
        <f>E22-F22</f>
        <v>1674404</v>
      </c>
    </row>
    <row r="23" spans="1:7" x14ac:dyDescent="0.45">
      <c r="A23" s="10" t="s">
        <v>43</v>
      </c>
      <c r="B23" s="23">
        <v>1</v>
      </c>
      <c r="C23" s="10">
        <v>24254</v>
      </c>
      <c r="D23" s="10">
        <v>88.539000000000001</v>
      </c>
      <c r="E23" s="10">
        <v>2147413</v>
      </c>
      <c r="F23" s="10">
        <v>195982</v>
      </c>
      <c r="G23" s="10">
        <f>E23-F23</f>
        <v>1951431</v>
      </c>
    </row>
    <row r="24" spans="1:7" x14ac:dyDescent="0.45">
      <c r="A24" s="10" t="s">
        <v>43</v>
      </c>
      <c r="B24" s="24">
        <v>2</v>
      </c>
      <c r="C24" s="10">
        <v>12568</v>
      </c>
      <c r="D24" s="10">
        <v>142.66399999999999</v>
      </c>
      <c r="E24" s="10">
        <v>1792996</v>
      </c>
      <c r="F24" s="10">
        <v>117510</v>
      </c>
      <c r="G24" s="10">
        <f>E24-F24</f>
        <v>1675486</v>
      </c>
    </row>
    <row r="25" spans="1:7" x14ac:dyDescent="0.45">
      <c r="A25" s="10" t="s">
        <v>43</v>
      </c>
      <c r="B25" s="24">
        <v>3</v>
      </c>
      <c r="C25" s="10">
        <v>24254</v>
      </c>
      <c r="D25" s="10">
        <v>85.418999999999997</v>
      </c>
      <c r="E25" s="10">
        <v>2071762</v>
      </c>
      <c r="F25" s="10">
        <v>190892</v>
      </c>
      <c r="G25" s="10">
        <f>E25-F25</f>
        <v>1880870</v>
      </c>
    </row>
  </sheetData>
  <pageMargins left="0.7" right="0.7" top="0.75" bottom="0.75" header="0.3" footer="0.3"/>
  <pageSetup orientation="portrait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C25" sqref="C25"/>
    </sheetView>
  </sheetViews>
  <sheetFormatPr defaultColWidth="8.796875" defaultRowHeight="14.25" x14ac:dyDescent="0.45"/>
  <cols>
    <col min="1" max="1" width="16.9296875" customWidth="1"/>
    <col min="2" max="6" width="11.59765625" customWidth="1"/>
  </cols>
  <sheetData>
    <row r="1" spans="1:6" ht="26.25" x14ac:dyDescent="0.45">
      <c r="A1" s="22" t="s">
        <v>24</v>
      </c>
      <c r="B1" s="26" t="s">
        <v>18</v>
      </c>
      <c r="C1" s="27"/>
      <c r="D1" s="28"/>
      <c r="E1" s="16" t="s">
        <v>22</v>
      </c>
      <c r="F1" s="17" t="s">
        <v>23</v>
      </c>
    </row>
    <row r="2" spans="1:6" x14ac:dyDescent="0.45">
      <c r="A2" s="29"/>
      <c r="B2" s="30" t="s">
        <v>19</v>
      </c>
      <c r="C2" s="31" t="s">
        <v>20</v>
      </c>
      <c r="D2" s="32" t="s">
        <v>21</v>
      </c>
      <c r="E2" s="33"/>
      <c r="F2" s="33"/>
    </row>
    <row r="3" spans="1:6" x14ac:dyDescent="0.45">
      <c r="A3" s="14" t="s">
        <v>46</v>
      </c>
      <c r="B3" s="14">
        <v>1417937</v>
      </c>
      <c r="C3" s="14">
        <v>3404027</v>
      </c>
      <c r="D3" s="14">
        <v>3473081</v>
      </c>
      <c r="E3" s="34">
        <f>AVERAGE(B3:D3)</f>
        <v>2765015</v>
      </c>
      <c r="F3" s="34">
        <f>STDEV(B3:D3)</f>
        <v>1167114.5904717327</v>
      </c>
    </row>
    <row r="4" spans="1:6" x14ac:dyDescent="0.45">
      <c r="A4" s="14" t="s">
        <v>47</v>
      </c>
      <c r="B4" s="14">
        <v>1405630</v>
      </c>
      <c r="C4" s="14">
        <v>1614338</v>
      </c>
      <c r="D4" s="14">
        <v>778251</v>
      </c>
      <c r="E4" s="34">
        <f t="shared" ref="E4:E10" si="0">AVERAGE(B4:D4)</f>
        <v>1266073</v>
      </c>
      <c r="F4" s="34">
        <f t="shared" ref="F4:F10" si="1">STDEV(B4:D4)</f>
        <v>435163.7451339438</v>
      </c>
    </row>
    <row r="5" spans="1:6" x14ac:dyDescent="0.45">
      <c r="A5" s="14" t="s">
        <v>38</v>
      </c>
      <c r="B5" s="14">
        <v>754994</v>
      </c>
      <c r="C5" s="14">
        <v>640646</v>
      </c>
      <c r="D5" s="14">
        <v>1567866</v>
      </c>
      <c r="E5" s="34">
        <f t="shared" si="0"/>
        <v>987835.33333333337</v>
      </c>
      <c r="F5" s="34">
        <f t="shared" si="1"/>
        <v>505564.58240400231</v>
      </c>
    </row>
    <row r="6" spans="1:6" x14ac:dyDescent="0.45">
      <c r="A6" s="14" t="s">
        <v>39</v>
      </c>
      <c r="B6" s="14">
        <v>603838</v>
      </c>
      <c r="C6" s="14">
        <v>721151</v>
      </c>
      <c r="D6" s="14">
        <v>1683148</v>
      </c>
      <c r="E6" s="34">
        <f t="shared" si="0"/>
        <v>1002712.3333333334</v>
      </c>
      <c r="F6" s="34">
        <f t="shared" si="1"/>
        <v>592186.71662435425</v>
      </c>
    </row>
    <row r="7" spans="1:6" x14ac:dyDescent="0.45">
      <c r="A7" s="14" t="s">
        <v>40</v>
      </c>
      <c r="B7" s="14">
        <v>784465</v>
      </c>
      <c r="C7" s="14">
        <v>775851</v>
      </c>
      <c r="D7" s="14">
        <v>1855709</v>
      </c>
      <c r="E7" s="34">
        <f t="shared" si="0"/>
        <v>1138675</v>
      </c>
      <c r="F7" s="34">
        <f t="shared" si="1"/>
        <v>620984.59571554593</v>
      </c>
    </row>
    <row r="8" spans="1:6" x14ac:dyDescent="0.45">
      <c r="A8" s="14" t="s">
        <v>41</v>
      </c>
      <c r="B8" s="14">
        <v>648418</v>
      </c>
      <c r="C8" s="14">
        <v>822684</v>
      </c>
      <c r="D8" s="14">
        <v>1901780</v>
      </c>
      <c r="E8" s="34">
        <f t="shared" si="0"/>
        <v>1124294</v>
      </c>
      <c r="F8" s="34">
        <f t="shared" si="1"/>
        <v>678937.05145322566</v>
      </c>
    </row>
    <row r="9" spans="1:6" x14ac:dyDescent="0.45">
      <c r="A9" s="14" t="s">
        <v>42</v>
      </c>
      <c r="B9" s="14">
        <v>942141</v>
      </c>
      <c r="C9" s="14">
        <v>694148</v>
      </c>
      <c r="D9" s="14">
        <v>1674404</v>
      </c>
      <c r="E9" s="34">
        <f t="shared" si="0"/>
        <v>1103564.3333333333</v>
      </c>
      <c r="F9" s="34">
        <f t="shared" si="1"/>
        <v>509674.97073363652</v>
      </c>
    </row>
    <row r="10" spans="1:6" x14ac:dyDescent="0.45">
      <c r="A10" s="14" t="s">
        <v>43</v>
      </c>
      <c r="B10" s="14">
        <v>1951431</v>
      </c>
      <c r="C10" s="14">
        <v>1675486</v>
      </c>
      <c r="D10" s="14">
        <v>1880870</v>
      </c>
      <c r="E10" s="34">
        <f t="shared" si="0"/>
        <v>1835929</v>
      </c>
      <c r="F10" s="34">
        <f t="shared" si="1"/>
        <v>143356.83055578481</v>
      </c>
    </row>
  </sheetData>
  <mergeCells count="1">
    <mergeCell ref="B1:D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topLeftCell="C1" workbookViewId="0">
      <selection activeCell="E2" sqref="E2:E9"/>
    </sheetView>
  </sheetViews>
  <sheetFormatPr defaultColWidth="8.796875" defaultRowHeight="14.25" x14ac:dyDescent="0.45"/>
  <cols>
    <col min="1" max="1" width="17.53125" customWidth="1"/>
    <col min="2" max="2" width="20.33203125" customWidth="1"/>
    <col min="3" max="3" width="21.6640625" customWidth="1"/>
    <col min="4" max="4" width="13.46484375" customWidth="1"/>
    <col min="5" max="5" width="30" customWidth="1"/>
  </cols>
  <sheetData>
    <row r="1" spans="1:5" s="1" customFormat="1" ht="42.75" x14ac:dyDescent="0.45">
      <c r="A1" s="22" t="s">
        <v>24</v>
      </c>
      <c r="B1" s="9" t="s">
        <v>32</v>
      </c>
      <c r="C1" s="9" t="s">
        <v>33</v>
      </c>
      <c r="D1" s="9" t="s">
        <v>28</v>
      </c>
      <c r="E1" s="9" t="s">
        <v>34</v>
      </c>
    </row>
    <row r="2" spans="1:5" x14ac:dyDescent="0.45">
      <c r="A2" s="14" t="s">
        <v>46</v>
      </c>
      <c r="B2" s="34">
        <v>2765015</v>
      </c>
      <c r="C2" s="10">
        <f>(B2-(1*10^6))/398696</f>
        <v>4.4269694203102112</v>
      </c>
      <c r="D2" s="10">
        <v>12</v>
      </c>
      <c r="E2" s="10">
        <f>C2*D2</f>
        <v>53.123633043722535</v>
      </c>
    </row>
    <row r="3" spans="1:5" x14ac:dyDescent="0.45">
      <c r="A3" s="14" t="s">
        <v>47</v>
      </c>
      <c r="B3" s="34">
        <v>1266073</v>
      </c>
      <c r="C3" s="10">
        <f t="shared" ref="C3:C9" si="0">(B3-(1*10^6))/398696</f>
        <v>0.66735808736480928</v>
      </c>
      <c r="D3" s="10">
        <v>12</v>
      </c>
      <c r="E3" s="10">
        <f t="shared" ref="E3:E9" si="1">C3*D3</f>
        <v>8.0082970483777114</v>
      </c>
    </row>
    <row r="4" spans="1:5" x14ac:dyDescent="0.45">
      <c r="A4" s="14" t="s">
        <v>38</v>
      </c>
      <c r="B4" s="34">
        <v>987835.3</v>
      </c>
      <c r="C4" s="10">
        <f t="shared" si="0"/>
        <v>-3.051121656600506E-2</v>
      </c>
      <c r="D4" s="10">
        <v>12</v>
      </c>
      <c r="E4" s="10">
        <f t="shared" si="1"/>
        <v>-0.36613459879206073</v>
      </c>
    </row>
    <row r="5" spans="1:5" x14ac:dyDescent="0.45">
      <c r="A5" s="14" t="s">
        <v>39</v>
      </c>
      <c r="B5" s="34">
        <v>1002712</v>
      </c>
      <c r="C5" s="10">
        <f t="shared" si="0"/>
        <v>6.8021750907959946E-3</v>
      </c>
      <c r="D5" s="10">
        <v>12</v>
      </c>
      <c r="E5" s="10">
        <f t="shared" si="1"/>
        <v>8.1626101089551928E-2</v>
      </c>
    </row>
    <row r="6" spans="1:5" x14ac:dyDescent="0.45">
      <c r="A6" s="14" t="s">
        <v>40</v>
      </c>
      <c r="B6" s="34">
        <v>1138675</v>
      </c>
      <c r="C6" s="10">
        <f t="shared" si="0"/>
        <v>0.3478213977566868</v>
      </c>
      <c r="D6" s="10">
        <v>12</v>
      </c>
      <c r="E6" s="10">
        <f t="shared" si="1"/>
        <v>4.1738567730802414</v>
      </c>
    </row>
    <row r="7" spans="1:5" x14ac:dyDescent="0.45">
      <c r="A7" s="14" t="s">
        <v>41</v>
      </c>
      <c r="B7" s="34">
        <v>1124294</v>
      </c>
      <c r="C7" s="10">
        <f t="shared" si="0"/>
        <v>0.31175130926821437</v>
      </c>
      <c r="D7" s="10">
        <v>12</v>
      </c>
      <c r="E7" s="10">
        <f t="shared" si="1"/>
        <v>3.7410157112185725</v>
      </c>
    </row>
    <row r="8" spans="1:5" x14ac:dyDescent="0.45">
      <c r="A8" s="14" t="s">
        <v>42</v>
      </c>
      <c r="B8" s="34">
        <v>1103564</v>
      </c>
      <c r="C8" s="10">
        <f t="shared" si="0"/>
        <v>0.25975680719144412</v>
      </c>
      <c r="D8" s="10">
        <v>12</v>
      </c>
      <c r="E8" s="10">
        <f t="shared" si="1"/>
        <v>3.1170816862973294</v>
      </c>
    </row>
    <row r="9" spans="1:5" x14ac:dyDescent="0.45">
      <c r="A9" s="14" t="s">
        <v>43</v>
      </c>
      <c r="B9" s="34">
        <v>1835929</v>
      </c>
      <c r="C9" s="10">
        <f t="shared" si="0"/>
        <v>2.09665760378835</v>
      </c>
      <c r="D9" s="10">
        <v>12</v>
      </c>
      <c r="E9" s="10">
        <f t="shared" si="1"/>
        <v>25.159891245460202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Solutions for Calibration</vt:lpstr>
      <vt:lpstr>Table1 Cal Raw Data</vt:lpstr>
      <vt:lpstr>Table2 Cal Means</vt:lpstr>
      <vt:lpstr>PCR Solutions</vt:lpstr>
      <vt:lpstr>Table3 PCR Raw Data</vt:lpstr>
      <vt:lpstr>Table4 PCR Means</vt:lpstr>
      <vt:lpstr>Table5 PCR Solved</vt:lpstr>
    </vt:vector>
  </TitlesOfParts>
  <Company>Arizona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ETS</dc:creator>
  <cp:lastModifiedBy>Charlotte Burke</cp:lastModifiedBy>
  <dcterms:created xsi:type="dcterms:W3CDTF">2015-10-21T16:30:37Z</dcterms:created>
  <dcterms:modified xsi:type="dcterms:W3CDTF">2016-11-02T03:44:02Z</dcterms:modified>
</cp:coreProperties>
</file>