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4175" windowHeight="7875" activeTab="2"/>
  </bookViews>
  <sheets>
    <sheet name="slopes" sheetId="5" r:id="rId1"/>
    <sheet name="Time vs. Distance" sheetId="6" r:id="rId2"/>
    <sheet name="Sheet1" sheetId="1" r:id="rId3"/>
  </sheets>
  <calcPr calcId="124519"/>
</workbook>
</file>

<file path=xl/calcChain.xml><?xml version="1.0" encoding="utf-8"?>
<calcChain xmlns="http://schemas.openxmlformats.org/spreadsheetml/2006/main">
  <c r="H26" i="1"/>
  <c r="C23"/>
  <c r="C24"/>
  <c r="E4"/>
  <c r="F4" s="1"/>
  <c r="E5"/>
  <c r="E6"/>
  <c r="F6" s="1"/>
  <c r="E7"/>
  <c r="E8"/>
  <c r="F8" s="1"/>
  <c r="E9"/>
  <c r="E10"/>
  <c r="F10" s="1"/>
  <c r="E11"/>
  <c r="E12"/>
  <c r="F12" s="1"/>
  <c r="E13"/>
  <c r="E3"/>
  <c r="F3" s="1"/>
  <c r="C3"/>
  <c r="C4"/>
  <c r="C5"/>
  <c r="C6"/>
  <c r="C7"/>
  <c r="C8"/>
  <c r="C9"/>
  <c r="C10"/>
  <c r="C11"/>
  <c r="C12"/>
  <c r="C13"/>
  <c r="C17" l="1"/>
  <c r="C19" s="1"/>
  <c r="F13"/>
  <c r="F11"/>
  <c r="F9"/>
  <c r="F7"/>
  <c r="F5"/>
  <c r="E23" l="1"/>
  <c r="C25"/>
  <c r="C22"/>
  <c r="E22" s="1"/>
  <c r="C26"/>
  <c r="C27" l="1"/>
  <c r="H11"/>
  <c r="H7"/>
  <c r="H12"/>
  <c r="H8"/>
  <c r="H4"/>
  <c r="H13"/>
  <c r="H9"/>
  <c r="H5"/>
  <c r="H3"/>
  <c r="H10"/>
  <c r="H6"/>
  <c r="E25"/>
  <c r="E24"/>
  <c r="J5" l="1"/>
  <c r="J7"/>
  <c r="J9"/>
  <c r="J11"/>
  <c r="J13"/>
  <c r="J4"/>
  <c r="J6"/>
  <c r="J8"/>
  <c r="J10"/>
  <c r="J12"/>
  <c r="J3"/>
  <c r="I7"/>
  <c r="I9"/>
  <c r="I4"/>
  <c r="I13"/>
  <c r="I11"/>
  <c r="I5"/>
  <c r="I3"/>
  <c r="I10"/>
  <c r="I6"/>
  <c r="I12"/>
  <c r="I8"/>
</calcChain>
</file>

<file path=xl/sharedStrings.xml><?xml version="1.0" encoding="utf-8"?>
<sst xmlns="http://schemas.openxmlformats.org/spreadsheetml/2006/main" count="28" uniqueCount="28">
  <si>
    <t>Stick Reading (cm)</t>
  </si>
  <si>
    <t>Voltage (avg)</t>
  </si>
  <si>
    <t>Difference from 140 cm (in m)</t>
  </si>
  <si>
    <t>Time (sec)</t>
  </si>
  <si>
    <t>Slope, using least squares regression (should be speed of light)</t>
  </si>
  <si>
    <t>% difference</t>
  </si>
  <si>
    <t>Time (nsec)</t>
  </si>
  <si>
    <t>Slope (m/s)</t>
  </si>
  <si>
    <t>Best Fit Slope (m/nSec)</t>
  </si>
  <si>
    <t>slope std. error (m/nsec)</t>
  </si>
  <si>
    <t>Y-int (m)</t>
  </si>
  <si>
    <t>Y-int std. error (m)</t>
  </si>
  <si>
    <t>Max Y-int (m)</t>
  </si>
  <si>
    <t>Min Y-int (m)</t>
  </si>
  <si>
    <t>slope std. error (m/s)</t>
  </si>
  <si>
    <t>Max Slope (m/s)</t>
  </si>
  <si>
    <t>Min Slope (m/s)</t>
  </si>
  <si>
    <t>Predicted Values, Based on Slopes</t>
  </si>
  <si>
    <t>Most Likely Slope</t>
  </si>
  <si>
    <t>Maximum Slope</t>
  </si>
  <si>
    <t>Minimum Slope</t>
  </si>
  <si>
    <t>Measured Values</t>
  </si>
  <si>
    <t>Best Guess of Speed of Light:</t>
  </si>
  <si>
    <t>Relative Error:</t>
  </si>
  <si>
    <t>3.063E08 m/s +/- 1.83E07 m/s</t>
  </si>
  <si>
    <t>*: Source: Wikipedia</t>
  </si>
  <si>
    <t>mean (in m/s)</t>
  </si>
  <si>
    <t>accepted value* (in m/s)</t>
  </si>
</sst>
</file>

<file path=xl/styles.xml><?xml version="1.0" encoding="utf-8"?>
<styleSheet xmlns="http://schemas.openxmlformats.org/spreadsheetml/2006/main">
  <numFmts count="2">
    <numFmt numFmtId="164" formatCode="0.0000E+00"/>
    <numFmt numFmtId="165" formatCode="0.000E+00"/>
  </numFmts>
  <fonts count="6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165" fontId="0" fillId="0" borderId="0" xfId="0" applyNumberFormat="1"/>
    <xf numFmtId="11" fontId="0" fillId="0" borderId="0" xfId="0" applyNumberFormat="1"/>
    <xf numFmtId="0" fontId="2" fillId="0" borderId="0" xfId="0" applyFont="1"/>
    <xf numFmtId="11" fontId="2" fillId="0" borderId="0" xfId="0" applyNumberFormat="1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10" fontId="0" fillId="0" borderId="6" xfId="0" applyNumberFormat="1" applyBorder="1"/>
    <xf numFmtId="165" fontId="0" fillId="0" borderId="0" xfId="0" applyNumberFormat="1" applyFill="1"/>
    <xf numFmtId="11" fontId="0" fillId="0" borderId="0" xfId="0" applyNumberFormat="1" applyFill="1"/>
    <xf numFmtId="0" fontId="2" fillId="0" borderId="3" xfId="0" applyFont="1" applyBorder="1"/>
    <xf numFmtId="164" fontId="0" fillId="0" borderId="0" xfId="0" applyNumberFormat="1" applyBorder="1"/>
    <xf numFmtId="164" fontId="1" fillId="0" borderId="0" xfId="1" applyNumberFormat="1" applyBorder="1" applyAlignment="1" applyProtection="1"/>
    <xf numFmtId="10" fontId="0" fillId="0" borderId="0" xfId="0" applyNumberFormat="1" applyBorder="1"/>
    <xf numFmtId="0" fontId="4" fillId="0" borderId="5" xfId="0" applyFont="1" applyBorder="1"/>
    <xf numFmtId="0" fontId="0" fillId="0" borderId="8" xfId="0" applyBorder="1"/>
    <xf numFmtId="0" fontId="0" fillId="0" borderId="6" xfId="0" applyBorder="1"/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alcChain" Target="calcChain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Slopes:</a:t>
            </a:r>
          </a:p>
          <a:p>
            <a:pPr>
              <a:defRPr/>
            </a:pPr>
            <a:r>
              <a:rPr lang="en-US" sz="1200"/>
              <a:t>Most</a:t>
            </a:r>
            <a:r>
              <a:rPr lang="en-US" sz="1200" baseline="0"/>
              <a:t> Likely, Min, Max</a:t>
            </a:r>
            <a:endParaRPr lang="en-US" sz="1200"/>
          </a:p>
        </c:rich>
      </c:tx>
      <c:layout/>
      <c:spPr>
        <a:scene3d>
          <a:camera prst="orthographicFront"/>
          <a:lightRig rig="threePt" dir="t"/>
        </a:scene3d>
        <a:sp3d>
          <a:bevelT/>
        </a:sp3d>
      </c:spPr>
    </c:title>
    <c:plotArea>
      <c:layout/>
      <c:scatterChart>
        <c:scatterStyle val="lineMarker"/>
        <c:ser>
          <c:idx val="0"/>
          <c:order val="0"/>
          <c:tx>
            <c:v>Measured time and distance</c:v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chemeClr val="tx1"/>
              </a:solidFill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</c:marker>
          <c:xVal>
            <c:numRef>
              <c:f>Sheet1!$F$3:$F$13</c:f>
              <c:numCache>
                <c:formatCode>0.000E+00</c:formatCode>
                <c:ptCount val="11"/>
                <c:pt idx="0">
                  <c:v>24.8</c:v>
                </c:pt>
                <c:pt idx="1">
                  <c:v>24.75</c:v>
                </c:pt>
                <c:pt idx="2">
                  <c:v>24.1</c:v>
                </c:pt>
                <c:pt idx="3">
                  <c:v>23.7</c:v>
                </c:pt>
                <c:pt idx="4">
                  <c:v>23.500000000000004</c:v>
                </c:pt>
                <c:pt idx="5">
                  <c:v>22.999999999999996</c:v>
                </c:pt>
                <c:pt idx="6">
                  <c:v>22.700000000000003</c:v>
                </c:pt>
                <c:pt idx="7">
                  <c:v>22.5</c:v>
                </c:pt>
                <c:pt idx="8">
                  <c:v>22.099999999999998</c:v>
                </c:pt>
                <c:pt idx="9">
                  <c:v>21.85</c:v>
                </c:pt>
                <c:pt idx="10">
                  <c:v>22.000000000000004</c:v>
                </c:pt>
              </c:numCache>
            </c:numRef>
          </c:xVal>
          <c:yVal>
            <c:numRef>
              <c:f>Sheet1!$C$3:$C$13</c:f>
              <c:numCache>
                <c:formatCode>General</c:formatCode>
                <c:ptCount val="11"/>
                <c:pt idx="0">
                  <c:v>1</c:v>
                </c:pt>
                <c:pt idx="1">
                  <c:v>0.9</c:v>
                </c:pt>
                <c:pt idx="2">
                  <c:v>0.8</c:v>
                </c:pt>
                <c:pt idx="3">
                  <c:v>0.7</c:v>
                </c:pt>
                <c:pt idx="4">
                  <c:v>0.6</c:v>
                </c:pt>
                <c:pt idx="5">
                  <c:v>0.5</c:v>
                </c:pt>
                <c:pt idx="6">
                  <c:v>0.4</c:v>
                </c:pt>
                <c:pt idx="7">
                  <c:v>0.3</c:v>
                </c:pt>
                <c:pt idx="8">
                  <c:v>0.2</c:v>
                </c:pt>
                <c:pt idx="9">
                  <c:v>0.1</c:v>
                </c:pt>
                <c:pt idx="10">
                  <c:v>0</c:v>
                </c:pt>
              </c:numCache>
            </c:numRef>
          </c:yVal>
        </c:ser>
        <c:ser>
          <c:idx val="1"/>
          <c:order val="1"/>
          <c:tx>
            <c:v>Most Likely Slope</c:v>
          </c:tx>
          <c:spPr>
            <a:ln w="12700">
              <a:solidFill>
                <a:srgbClr val="C00000"/>
              </a:solidFill>
            </a:ln>
          </c:spPr>
          <c:marker>
            <c:symbol val="none"/>
          </c:marker>
          <c:xVal>
            <c:numRef>
              <c:f>Sheet1!$F$3:$F$13</c:f>
              <c:numCache>
                <c:formatCode>0.000E+00</c:formatCode>
                <c:ptCount val="11"/>
                <c:pt idx="0">
                  <c:v>24.8</c:v>
                </c:pt>
                <c:pt idx="1">
                  <c:v>24.75</c:v>
                </c:pt>
                <c:pt idx="2">
                  <c:v>24.1</c:v>
                </c:pt>
                <c:pt idx="3">
                  <c:v>23.7</c:v>
                </c:pt>
                <c:pt idx="4">
                  <c:v>23.500000000000004</c:v>
                </c:pt>
                <c:pt idx="5">
                  <c:v>22.999999999999996</c:v>
                </c:pt>
                <c:pt idx="6">
                  <c:v>22.700000000000003</c:v>
                </c:pt>
                <c:pt idx="7">
                  <c:v>22.5</c:v>
                </c:pt>
                <c:pt idx="8">
                  <c:v>22.099999999999998</c:v>
                </c:pt>
                <c:pt idx="9">
                  <c:v>21.85</c:v>
                </c:pt>
                <c:pt idx="10">
                  <c:v>22.000000000000004</c:v>
                </c:pt>
              </c:numCache>
            </c:numRef>
          </c:xVal>
          <c:yVal>
            <c:numRef>
              <c:f>Sheet1!$H$3:$H$13</c:f>
              <c:numCache>
                <c:formatCode>0.000E+00</c:formatCode>
                <c:ptCount val="11"/>
                <c:pt idx="0">
                  <c:v>0.99565113022604557</c:v>
                </c:pt>
                <c:pt idx="1">
                  <c:v>0.98033606721344224</c:v>
                </c:pt>
                <c:pt idx="2">
                  <c:v>0.78124024804960968</c:v>
                </c:pt>
                <c:pt idx="3">
                  <c:v>0.65871974394879018</c:v>
                </c:pt>
                <c:pt idx="4">
                  <c:v>0.59745949189838043</c:v>
                </c:pt>
                <c:pt idx="5">
                  <c:v>0.4443088617723534</c:v>
                </c:pt>
                <c:pt idx="6">
                  <c:v>0.35241848369673967</c:v>
                </c:pt>
                <c:pt idx="7">
                  <c:v>0.29115823164632904</c:v>
                </c:pt>
                <c:pt idx="8">
                  <c:v>0.16863772754550865</c:v>
                </c:pt>
                <c:pt idx="9">
                  <c:v>9.206241248249647E-2</c:v>
                </c:pt>
                <c:pt idx="10">
                  <c:v>0.13800760152030467</c:v>
                </c:pt>
              </c:numCache>
            </c:numRef>
          </c:yVal>
        </c:ser>
        <c:ser>
          <c:idx val="2"/>
          <c:order val="2"/>
          <c:tx>
            <c:v>Max. Slope</c:v>
          </c:tx>
          <c:spPr>
            <a:ln w="127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Sheet1!$F$3:$F$13</c:f>
              <c:numCache>
                <c:formatCode>0.000E+00</c:formatCode>
                <c:ptCount val="11"/>
                <c:pt idx="0">
                  <c:v>24.8</c:v>
                </c:pt>
                <c:pt idx="1">
                  <c:v>24.75</c:v>
                </c:pt>
                <c:pt idx="2">
                  <c:v>24.1</c:v>
                </c:pt>
                <c:pt idx="3">
                  <c:v>23.7</c:v>
                </c:pt>
                <c:pt idx="4">
                  <c:v>23.500000000000004</c:v>
                </c:pt>
                <c:pt idx="5">
                  <c:v>22.999999999999996</c:v>
                </c:pt>
                <c:pt idx="6">
                  <c:v>22.700000000000003</c:v>
                </c:pt>
                <c:pt idx="7">
                  <c:v>22.5</c:v>
                </c:pt>
                <c:pt idx="8">
                  <c:v>22.099999999999998</c:v>
                </c:pt>
                <c:pt idx="9">
                  <c:v>21.85</c:v>
                </c:pt>
                <c:pt idx="10">
                  <c:v>22.000000000000004</c:v>
                </c:pt>
              </c:numCache>
            </c:numRef>
          </c:xVal>
          <c:yVal>
            <c:numRef>
              <c:f>Sheet1!$I$3:$I$13</c:f>
              <c:numCache>
                <c:formatCode>0.000E+00</c:formatCode>
                <c:ptCount val="11"/>
                <c:pt idx="0">
                  <c:v>1.0247830910112645</c:v>
                </c:pt>
                <c:pt idx="1">
                  <c:v>1.0085553241643828</c:v>
                </c:pt>
                <c:pt idx="2">
                  <c:v>0.7975943551549376</c:v>
                </c:pt>
                <c:pt idx="3">
                  <c:v>0.66777222037989414</c:v>
                </c:pt>
                <c:pt idx="4">
                  <c:v>0.60286115299237242</c:v>
                </c:pt>
                <c:pt idx="5">
                  <c:v>0.44058348452356721</c:v>
                </c:pt>
                <c:pt idx="6">
                  <c:v>0.34321688344228551</c:v>
                </c:pt>
                <c:pt idx="7">
                  <c:v>0.2783058160547629</c:v>
                </c:pt>
                <c:pt idx="8">
                  <c:v>0.14848368127971945</c:v>
                </c:pt>
                <c:pt idx="9">
                  <c:v>6.7344847045317735E-2</c:v>
                </c:pt>
                <c:pt idx="10">
                  <c:v>0.11602814758595947</c:v>
                </c:pt>
              </c:numCache>
            </c:numRef>
          </c:yVal>
        </c:ser>
        <c:ser>
          <c:idx val="3"/>
          <c:order val="3"/>
          <c:tx>
            <c:v>Min. Slope</c:v>
          </c:tx>
          <c:spPr>
            <a:ln w="12700"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Sheet1!$F$3:$F$13</c:f>
              <c:numCache>
                <c:formatCode>0.000E+00</c:formatCode>
                <c:ptCount val="11"/>
                <c:pt idx="0">
                  <c:v>24.8</c:v>
                </c:pt>
                <c:pt idx="1">
                  <c:v>24.75</c:v>
                </c:pt>
                <c:pt idx="2">
                  <c:v>24.1</c:v>
                </c:pt>
                <c:pt idx="3">
                  <c:v>23.7</c:v>
                </c:pt>
                <c:pt idx="4">
                  <c:v>23.500000000000004</c:v>
                </c:pt>
                <c:pt idx="5">
                  <c:v>22.999999999999996</c:v>
                </c:pt>
                <c:pt idx="6">
                  <c:v>22.700000000000003</c:v>
                </c:pt>
                <c:pt idx="7">
                  <c:v>22.5</c:v>
                </c:pt>
                <c:pt idx="8">
                  <c:v>22.099999999999998</c:v>
                </c:pt>
                <c:pt idx="9">
                  <c:v>21.85</c:v>
                </c:pt>
                <c:pt idx="10">
                  <c:v>22.000000000000004</c:v>
                </c:pt>
              </c:numCache>
            </c:numRef>
          </c:xVal>
          <c:yVal>
            <c:numRef>
              <c:f>Sheet1!$J$3:$J$13</c:f>
              <c:numCache>
                <c:formatCode>0.000E+00</c:formatCode>
                <c:ptCount val="11"/>
                <c:pt idx="0">
                  <c:v>0.96651916944082661</c:v>
                </c:pt>
                <c:pt idx="1">
                  <c:v>0.95211681026250172</c:v>
                </c:pt>
                <c:pt idx="2">
                  <c:v>0.76488614094428264</c:v>
                </c:pt>
                <c:pt idx="3">
                  <c:v>0.64966726751768533</c:v>
                </c:pt>
                <c:pt idx="4">
                  <c:v>0.59205783080438756</c:v>
                </c:pt>
                <c:pt idx="5">
                  <c:v>0.44803423902114048</c:v>
                </c:pt>
                <c:pt idx="6">
                  <c:v>0.36162008395119383</c:v>
                </c:pt>
                <c:pt idx="7">
                  <c:v>0.30401064723789517</c:v>
                </c:pt>
                <c:pt idx="8">
                  <c:v>0.18879177381129786</c:v>
                </c:pt>
                <c:pt idx="9">
                  <c:v>0.1167799779196752</c:v>
                </c:pt>
                <c:pt idx="10">
                  <c:v>0.15998705545464986</c:v>
                </c:pt>
              </c:numCache>
            </c:numRef>
          </c:yVal>
        </c:ser>
        <c:axId val="100493568"/>
        <c:axId val="100500224"/>
      </c:scatterChart>
      <c:valAx>
        <c:axId val="100493568"/>
        <c:scaling>
          <c:orientation val="minMax"/>
        </c:scaling>
        <c:axPos val="b"/>
        <c:majorGridlines>
          <c:spPr>
            <a:ln w="3175">
              <a:solidFill>
                <a:sysClr val="windowText" lastClr="000000">
                  <a:tint val="75000"/>
                  <a:shade val="95000"/>
                  <a:satMod val="105000"/>
                  <a:alpha val="25000"/>
                </a:sysClr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(nanoseconds)</a:t>
                </a:r>
              </a:p>
            </c:rich>
          </c:tx>
          <c:layout/>
        </c:title>
        <c:numFmt formatCode="0.00E+00" sourceLinked="0"/>
        <c:tickLblPos val="nextTo"/>
        <c:crossAx val="100500224"/>
        <c:crosses val="autoZero"/>
        <c:crossBetween val="midCat"/>
      </c:valAx>
      <c:valAx>
        <c:axId val="100500224"/>
        <c:scaling>
          <c:orientation val="minMax"/>
        </c:scaling>
        <c:axPos val="l"/>
        <c:majorGridlines>
          <c:spPr>
            <a:ln>
              <a:solidFill>
                <a:sysClr val="windowText" lastClr="000000">
                  <a:tint val="75000"/>
                  <a:shade val="95000"/>
                  <a:satMod val="105000"/>
                  <a:alpha val="25000"/>
                </a:sysClr>
              </a:solidFill>
              <a:prstDash val="sysDash"/>
            </a:ln>
          </c:spPr>
        </c:majorGridlines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Distance (meters)</a:t>
                </a:r>
              </a:p>
            </c:rich>
          </c:tx>
          <c:layout/>
        </c:title>
        <c:numFmt formatCode="General" sourceLinked="1"/>
        <c:tickLblPos val="nextTo"/>
        <c:crossAx val="100493568"/>
        <c:crosses val="autoZero"/>
        <c:crossBetween val="midCat"/>
      </c:valAx>
    </c:plotArea>
    <c:legend>
      <c:legendPos val="r"/>
      <c:layout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Time vs. Distance</a:t>
            </a:r>
          </a:p>
          <a:p>
            <a:pPr>
              <a:defRPr/>
            </a:pPr>
            <a:r>
              <a:rPr lang="en-US" sz="1200"/>
              <a:t>(avg.</a:t>
            </a:r>
            <a:r>
              <a:rPr lang="en-US" sz="1200" baseline="0"/>
              <a:t> voltages)</a:t>
            </a:r>
            <a:endParaRPr lang="en-US" sz="1200"/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v>Time vs. Distance</c:v>
          </c:tx>
          <c:spPr>
            <a:ln w="28575">
              <a:noFill/>
            </a:ln>
          </c:spPr>
          <c:marker>
            <c:spPr>
              <a:solidFill>
                <a:schemeClr val="tx1"/>
              </a:solidFill>
            </c:spPr>
          </c:marker>
          <c:trendline>
            <c:trendlineType val="linear"/>
            <c:dispEq val="1"/>
            <c:trendlineLbl>
              <c:layout>
                <c:manualLayout>
                  <c:x val="0.25683377184522926"/>
                  <c:y val="0.10759021421988528"/>
                </c:manualLayout>
              </c:layout>
              <c:numFmt formatCode="0.000E+00" sourceLinked="0"/>
              <c:spPr>
                <a:ln>
                  <a:solidFill>
                    <a:srgbClr val="FF0000"/>
                  </a:solidFill>
                </a:ln>
              </c:spPr>
            </c:trendlineLbl>
          </c:trendline>
          <c:xVal>
            <c:numRef>
              <c:f>Sheet1!$E$3:$E$13</c:f>
              <c:numCache>
                <c:formatCode>0.000E+00</c:formatCode>
                <c:ptCount val="11"/>
                <c:pt idx="0">
                  <c:v>2.48E-8</c:v>
                </c:pt>
                <c:pt idx="1">
                  <c:v>2.475E-8</c:v>
                </c:pt>
                <c:pt idx="2">
                  <c:v>2.4100000000000001E-8</c:v>
                </c:pt>
                <c:pt idx="3">
                  <c:v>2.37E-8</c:v>
                </c:pt>
                <c:pt idx="4">
                  <c:v>2.3500000000000002E-8</c:v>
                </c:pt>
                <c:pt idx="5">
                  <c:v>2.2999999999999998E-8</c:v>
                </c:pt>
                <c:pt idx="6">
                  <c:v>2.2700000000000001E-8</c:v>
                </c:pt>
                <c:pt idx="7">
                  <c:v>2.25E-8</c:v>
                </c:pt>
                <c:pt idx="8">
                  <c:v>2.2099999999999999E-8</c:v>
                </c:pt>
                <c:pt idx="9">
                  <c:v>2.185E-8</c:v>
                </c:pt>
                <c:pt idx="10">
                  <c:v>2.2000000000000002E-8</c:v>
                </c:pt>
              </c:numCache>
            </c:numRef>
          </c:xVal>
          <c:yVal>
            <c:numRef>
              <c:f>Sheet1!$C$3:$C$13</c:f>
              <c:numCache>
                <c:formatCode>General</c:formatCode>
                <c:ptCount val="11"/>
                <c:pt idx="0">
                  <c:v>1</c:v>
                </c:pt>
                <c:pt idx="1">
                  <c:v>0.9</c:v>
                </c:pt>
                <c:pt idx="2">
                  <c:v>0.8</c:v>
                </c:pt>
                <c:pt idx="3">
                  <c:v>0.7</c:v>
                </c:pt>
                <c:pt idx="4">
                  <c:v>0.6</c:v>
                </c:pt>
                <c:pt idx="5">
                  <c:v>0.5</c:v>
                </c:pt>
                <c:pt idx="6">
                  <c:v>0.4</c:v>
                </c:pt>
                <c:pt idx="7">
                  <c:v>0.3</c:v>
                </c:pt>
                <c:pt idx="8">
                  <c:v>0.2</c:v>
                </c:pt>
                <c:pt idx="9">
                  <c:v>0.1</c:v>
                </c:pt>
                <c:pt idx="10">
                  <c:v>0</c:v>
                </c:pt>
              </c:numCache>
            </c:numRef>
          </c:yVal>
        </c:ser>
        <c:axId val="100411264"/>
        <c:axId val="100433920"/>
      </c:scatterChart>
      <c:valAx>
        <c:axId val="100411264"/>
        <c:scaling>
          <c:orientation val="minMax"/>
        </c:scaling>
        <c:axPos val="b"/>
        <c:majorGridlines>
          <c:spPr>
            <a:ln>
              <a:solidFill>
                <a:sysClr val="windowText" lastClr="000000">
                  <a:tint val="75000"/>
                  <a:shade val="95000"/>
                  <a:satMod val="105000"/>
                  <a:alpha val="35000"/>
                </a:sysClr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(seconds)</a:t>
                </a:r>
              </a:p>
            </c:rich>
          </c:tx>
          <c:layout/>
        </c:title>
        <c:numFmt formatCode="0.000E+00" sourceLinked="1"/>
        <c:tickLblPos val="nextTo"/>
        <c:crossAx val="100433920"/>
        <c:crosses val="autoZero"/>
        <c:crossBetween val="midCat"/>
      </c:valAx>
      <c:valAx>
        <c:axId val="100433920"/>
        <c:scaling>
          <c:orientation val="minMax"/>
        </c:scaling>
        <c:axPos val="l"/>
        <c:majorGridlines>
          <c:spPr>
            <a:ln w="6350">
              <a:solidFill>
                <a:sysClr val="windowText" lastClr="000000">
                  <a:tint val="75000"/>
                  <a:shade val="95000"/>
                  <a:satMod val="105000"/>
                  <a:alpha val="35000"/>
                </a:sysClr>
              </a:solidFill>
              <a:prstDash val="sysDash"/>
            </a:ln>
          </c:spPr>
        </c:majorGridlines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Distance (meters)</a:t>
                </a:r>
              </a:p>
            </c:rich>
          </c:tx>
          <c:layout/>
        </c:title>
        <c:numFmt formatCode="General" sourceLinked="1"/>
        <c:tickLblPos val="nextTo"/>
        <c:crossAx val="10041126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7346057868804485"/>
          <c:y val="0.49690040467093538"/>
          <c:w val="0.2174588335614335"/>
          <c:h val="0.12420424225077335"/>
        </c:manualLayout>
      </c:layout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64" workbookViewId="0" zoomToFit="1"/>
  </sheetViews>
  <pageMargins left="0.7" right="0.7" top="0.75" bottom="0.75" header="0.3" footer="0.3"/>
  <drawing r:id="rId1"/>
  <webPublishItems count="1">
    <webPublishItem id="14214" divId="Speed_of_light_linear_regression_14214" sourceType="chart" destinationFile="C:\Documents and Settings\Jesse\Desktop\Slopes.htm"/>
  </webPublishItems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9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8712" cy="629227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8712" cy="629227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en.wikipedia.org/wiki/Speed_of_ligh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R35"/>
  <sheetViews>
    <sheetView tabSelected="1" workbookViewId="0">
      <selection activeCell="D14" sqref="D14"/>
    </sheetView>
  </sheetViews>
  <sheetFormatPr defaultRowHeight="15"/>
  <cols>
    <col min="2" max="2" width="24" bestFit="1" customWidth="1"/>
    <col min="3" max="3" width="27.85546875" bestFit="1" customWidth="1"/>
    <col min="4" max="4" width="20" bestFit="1" customWidth="1"/>
    <col min="5" max="5" width="10.140625" bestFit="1" customWidth="1"/>
    <col min="6" max="6" width="11.28515625" bestFit="1" customWidth="1"/>
    <col min="7" max="7" width="13.7109375" bestFit="1" customWidth="1"/>
    <col min="8" max="8" width="16.7109375" bestFit="1" customWidth="1"/>
    <col min="9" max="9" width="15.5703125" bestFit="1" customWidth="1"/>
    <col min="10" max="10" width="15.28515625" bestFit="1" customWidth="1"/>
    <col min="11" max="12" width="13.28515625" customWidth="1"/>
    <col min="13" max="13" width="13.5703125" bestFit="1" customWidth="1"/>
    <col min="14" max="14" width="10.140625" bestFit="1" customWidth="1"/>
    <col min="15" max="15" width="13.5703125" bestFit="1" customWidth="1"/>
  </cols>
  <sheetData>
    <row r="1" spans="2:18" ht="15.75">
      <c r="B1" s="21" t="s">
        <v>21</v>
      </c>
      <c r="C1" s="21"/>
      <c r="D1" s="21"/>
      <c r="E1" s="21"/>
      <c r="F1" s="21"/>
      <c r="H1" s="21" t="s">
        <v>17</v>
      </c>
      <c r="I1" s="21"/>
      <c r="J1" s="21"/>
    </row>
    <row r="2" spans="2:18">
      <c r="B2" s="3" t="s">
        <v>0</v>
      </c>
      <c r="C2" s="3" t="s">
        <v>2</v>
      </c>
      <c r="D2" s="3" t="s">
        <v>1</v>
      </c>
      <c r="E2" s="3" t="s">
        <v>3</v>
      </c>
      <c r="F2" s="3" t="s">
        <v>6</v>
      </c>
      <c r="H2" s="3" t="s">
        <v>18</v>
      </c>
      <c r="I2" s="3" t="s">
        <v>19</v>
      </c>
      <c r="J2" s="3" t="s">
        <v>20</v>
      </c>
    </row>
    <row r="3" spans="2:18">
      <c r="B3">
        <v>40</v>
      </c>
      <c r="C3">
        <f t="shared" ref="C3:C12" si="0">(140-B3)/100</f>
        <v>1</v>
      </c>
      <c r="D3">
        <v>4.96</v>
      </c>
      <c r="E3" s="1">
        <f>D3*0.000000005</f>
        <v>2.48E-8</v>
      </c>
      <c r="F3" s="1">
        <f>E3*10^9</f>
        <v>24.8</v>
      </c>
      <c r="H3" s="1">
        <f t="shared" ref="H3:H13" si="1">$E3*$E$22+$C$24</f>
        <v>0.99565113022604557</v>
      </c>
      <c r="I3" s="1">
        <f t="shared" ref="I3:I13" si="2">$E3*$E$24+$C$27</f>
        <v>1.0247830910112645</v>
      </c>
      <c r="J3" s="1">
        <f t="shared" ref="J3:J13" si="3">$E3*$E$25+$C$26</f>
        <v>0.96651916944082661</v>
      </c>
      <c r="K3" s="1"/>
      <c r="L3" s="1"/>
      <c r="N3" s="1"/>
      <c r="O3" s="1"/>
      <c r="P3" s="1"/>
      <c r="R3" s="1"/>
    </row>
    <row r="4" spans="2:18">
      <c r="B4">
        <v>50</v>
      </c>
      <c r="C4">
        <f t="shared" si="0"/>
        <v>0.9</v>
      </c>
      <c r="D4">
        <v>4.95</v>
      </c>
      <c r="E4" s="1">
        <f t="shared" ref="E4:E13" si="4">D4*0.000000005</f>
        <v>2.475E-8</v>
      </c>
      <c r="F4" s="1">
        <f t="shared" ref="F4:F13" si="5">E4*10^9</f>
        <v>24.75</v>
      </c>
      <c r="H4" s="1">
        <f t="shared" si="1"/>
        <v>0.98033606721344224</v>
      </c>
      <c r="I4" s="1">
        <f t="shared" si="2"/>
        <v>1.0085553241643828</v>
      </c>
      <c r="J4" s="1">
        <f t="shared" si="3"/>
        <v>0.95211681026250172</v>
      </c>
      <c r="K4" s="1"/>
      <c r="L4" s="1"/>
      <c r="N4" s="1"/>
      <c r="O4" s="1"/>
      <c r="P4" s="1"/>
      <c r="R4" s="1"/>
    </row>
    <row r="5" spans="2:18">
      <c r="B5">
        <v>60</v>
      </c>
      <c r="C5">
        <f t="shared" si="0"/>
        <v>0.8</v>
      </c>
      <c r="D5">
        <v>4.82</v>
      </c>
      <c r="E5" s="1">
        <f t="shared" si="4"/>
        <v>2.4100000000000001E-8</v>
      </c>
      <c r="F5" s="1">
        <f t="shared" si="5"/>
        <v>24.1</v>
      </c>
      <c r="H5" s="1">
        <f t="shared" si="1"/>
        <v>0.78124024804960968</v>
      </c>
      <c r="I5" s="1">
        <f t="shared" si="2"/>
        <v>0.7975943551549376</v>
      </c>
      <c r="J5" s="1">
        <f t="shared" si="3"/>
        <v>0.76488614094428264</v>
      </c>
      <c r="K5" s="1"/>
      <c r="L5" s="1"/>
      <c r="N5" s="1"/>
      <c r="O5" s="1"/>
      <c r="P5" s="1"/>
      <c r="R5" s="1"/>
    </row>
    <row r="6" spans="2:18">
      <c r="B6">
        <v>70</v>
      </c>
      <c r="C6">
        <f t="shared" si="0"/>
        <v>0.7</v>
      </c>
      <c r="D6">
        <v>4.74</v>
      </c>
      <c r="E6" s="1">
        <f t="shared" si="4"/>
        <v>2.37E-8</v>
      </c>
      <c r="F6" s="1">
        <f t="shared" si="5"/>
        <v>23.7</v>
      </c>
      <c r="H6" s="1">
        <f t="shared" si="1"/>
        <v>0.65871974394879018</v>
      </c>
      <c r="I6" s="1">
        <f t="shared" si="2"/>
        <v>0.66777222037989414</v>
      </c>
      <c r="J6" s="1">
        <f t="shared" si="3"/>
        <v>0.64966726751768533</v>
      </c>
      <c r="K6" s="1"/>
      <c r="L6" s="1"/>
      <c r="N6" s="1"/>
      <c r="O6" s="1"/>
      <c r="P6" s="1"/>
      <c r="R6" s="1"/>
    </row>
    <row r="7" spans="2:18">
      <c r="B7">
        <v>80</v>
      </c>
      <c r="C7">
        <f t="shared" si="0"/>
        <v>0.6</v>
      </c>
      <c r="D7">
        <v>4.7</v>
      </c>
      <c r="E7" s="1">
        <f t="shared" si="4"/>
        <v>2.3500000000000002E-8</v>
      </c>
      <c r="F7" s="1">
        <f t="shared" si="5"/>
        <v>23.500000000000004</v>
      </c>
      <c r="H7" s="1">
        <f t="shared" si="1"/>
        <v>0.59745949189838043</v>
      </c>
      <c r="I7" s="1">
        <f t="shared" si="2"/>
        <v>0.60286115299237242</v>
      </c>
      <c r="J7" s="1">
        <f t="shared" si="3"/>
        <v>0.59205783080438756</v>
      </c>
      <c r="K7" s="1"/>
      <c r="L7" s="1"/>
      <c r="N7" s="1"/>
      <c r="O7" s="1"/>
      <c r="P7" s="1"/>
      <c r="R7" s="1"/>
    </row>
    <row r="8" spans="2:18">
      <c r="B8">
        <v>90</v>
      </c>
      <c r="C8">
        <f t="shared" si="0"/>
        <v>0.5</v>
      </c>
      <c r="D8">
        <v>4.5999999999999996</v>
      </c>
      <c r="E8" s="1">
        <f t="shared" si="4"/>
        <v>2.2999999999999998E-8</v>
      </c>
      <c r="F8" s="1">
        <f t="shared" si="5"/>
        <v>22.999999999999996</v>
      </c>
      <c r="H8" s="1">
        <f t="shared" si="1"/>
        <v>0.4443088617723534</v>
      </c>
      <c r="I8" s="1">
        <f t="shared" si="2"/>
        <v>0.44058348452356721</v>
      </c>
      <c r="J8" s="1">
        <f t="shared" si="3"/>
        <v>0.44803423902114048</v>
      </c>
      <c r="K8" s="1"/>
      <c r="L8" s="1"/>
      <c r="N8" s="1"/>
      <c r="O8" s="1"/>
      <c r="P8" s="1"/>
      <c r="R8" s="1"/>
    </row>
    <row r="9" spans="2:18">
      <c r="B9">
        <v>100</v>
      </c>
      <c r="C9">
        <f t="shared" si="0"/>
        <v>0.4</v>
      </c>
      <c r="D9">
        <v>4.54</v>
      </c>
      <c r="E9" s="1">
        <f t="shared" si="4"/>
        <v>2.2700000000000001E-8</v>
      </c>
      <c r="F9" s="1">
        <f t="shared" si="5"/>
        <v>22.700000000000003</v>
      </c>
      <c r="H9" s="1">
        <f t="shared" si="1"/>
        <v>0.35241848369673967</v>
      </c>
      <c r="I9" s="1">
        <f t="shared" si="2"/>
        <v>0.34321688344228551</v>
      </c>
      <c r="J9" s="1">
        <f t="shared" si="3"/>
        <v>0.36162008395119383</v>
      </c>
      <c r="K9" s="1"/>
      <c r="L9" s="1"/>
      <c r="N9" s="1"/>
      <c r="O9" s="1"/>
      <c r="P9" s="1"/>
      <c r="R9" s="1"/>
    </row>
    <row r="10" spans="2:18">
      <c r="B10">
        <v>110</v>
      </c>
      <c r="C10">
        <f t="shared" si="0"/>
        <v>0.3</v>
      </c>
      <c r="D10">
        <v>4.5</v>
      </c>
      <c r="E10" s="1">
        <f t="shared" si="4"/>
        <v>2.25E-8</v>
      </c>
      <c r="F10" s="1">
        <f t="shared" si="5"/>
        <v>22.5</v>
      </c>
      <c r="H10" s="1">
        <f t="shared" si="1"/>
        <v>0.29115823164632904</v>
      </c>
      <c r="I10" s="1">
        <f t="shared" si="2"/>
        <v>0.2783058160547629</v>
      </c>
      <c r="J10" s="1">
        <f t="shared" si="3"/>
        <v>0.30401064723789517</v>
      </c>
      <c r="K10" s="1"/>
      <c r="L10" s="1"/>
      <c r="N10" s="1"/>
      <c r="O10" s="1"/>
      <c r="P10" s="1"/>
      <c r="R10" s="1"/>
    </row>
    <row r="11" spans="2:18">
      <c r="B11">
        <v>120</v>
      </c>
      <c r="C11">
        <f t="shared" si="0"/>
        <v>0.2</v>
      </c>
      <c r="D11">
        <v>4.42</v>
      </c>
      <c r="E11" s="1">
        <f t="shared" si="4"/>
        <v>2.2099999999999999E-8</v>
      </c>
      <c r="F11" s="1">
        <f t="shared" si="5"/>
        <v>22.099999999999998</v>
      </c>
      <c r="H11" s="1">
        <f t="shared" si="1"/>
        <v>0.16863772754550865</v>
      </c>
      <c r="I11" s="1">
        <f t="shared" si="2"/>
        <v>0.14848368127971945</v>
      </c>
      <c r="J11" s="1">
        <f t="shared" si="3"/>
        <v>0.18879177381129786</v>
      </c>
      <c r="K11" s="1"/>
      <c r="L11" s="1"/>
      <c r="N11" s="1"/>
      <c r="O11" s="1"/>
      <c r="P11" s="1"/>
      <c r="R11" s="1"/>
    </row>
    <row r="12" spans="2:18">
      <c r="B12">
        <v>130</v>
      </c>
      <c r="C12">
        <f t="shared" si="0"/>
        <v>0.1</v>
      </c>
      <c r="D12">
        <v>4.37</v>
      </c>
      <c r="E12" s="1">
        <f t="shared" si="4"/>
        <v>2.185E-8</v>
      </c>
      <c r="F12" s="1">
        <f t="shared" si="5"/>
        <v>21.85</v>
      </c>
      <c r="H12" s="1">
        <f t="shared" si="1"/>
        <v>9.206241248249647E-2</v>
      </c>
      <c r="I12" s="1">
        <f t="shared" si="2"/>
        <v>6.7344847045317735E-2</v>
      </c>
      <c r="J12" s="1">
        <f t="shared" si="3"/>
        <v>0.1167799779196752</v>
      </c>
      <c r="K12" s="1"/>
      <c r="L12" s="1"/>
      <c r="N12" s="1"/>
      <c r="O12" s="1"/>
      <c r="P12" s="1"/>
      <c r="R12" s="1"/>
    </row>
    <row r="13" spans="2:18">
      <c r="B13">
        <v>140</v>
      </c>
      <c r="C13">
        <f>(140-B13)/100</f>
        <v>0</v>
      </c>
      <c r="D13">
        <v>4.4000000000000004</v>
      </c>
      <c r="E13" s="1">
        <f t="shared" si="4"/>
        <v>2.2000000000000002E-8</v>
      </c>
      <c r="F13" s="1">
        <f t="shared" si="5"/>
        <v>22.000000000000004</v>
      </c>
      <c r="H13" s="1">
        <f t="shared" si="1"/>
        <v>0.13800760152030467</v>
      </c>
      <c r="I13" s="1">
        <f t="shared" si="2"/>
        <v>0.11602814758595947</v>
      </c>
      <c r="J13" s="1">
        <f t="shared" si="3"/>
        <v>0.15998705545464986</v>
      </c>
      <c r="K13" s="1"/>
      <c r="L13" s="1"/>
      <c r="N13" s="1"/>
      <c r="O13" s="1"/>
      <c r="P13" s="1"/>
      <c r="R13" s="1"/>
    </row>
    <row r="15" spans="2:18" ht="15.75" thickBot="1"/>
    <row r="16" spans="2:18" ht="15.75">
      <c r="B16" s="18" t="s">
        <v>4</v>
      </c>
      <c r="C16" s="19"/>
      <c r="D16" s="20"/>
    </row>
    <row r="17" spans="2:8">
      <c r="B17" s="11" t="s">
        <v>26</v>
      </c>
      <c r="C17" s="12">
        <f>SLOPE(C3:C13,E3:E13)</f>
        <v>306301260.2520504</v>
      </c>
      <c r="D17" s="6"/>
    </row>
    <row r="18" spans="2:8">
      <c r="B18" s="11" t="s">
        <v>27</v>
      </c>
      <c r="C18" s="13">
        <v>299792458</v>
      </c>
      <c r="D18" s="6"/>
    </row>
    <row r="19" spans="2:8">
      <c r="B19" s="11" t="s">
        <v>5</v>
      </c>
      <c r="C19" s="14">
        <f>(C17-C18)/C18</f>
        <v>2.171102734028886E-2</v>
      </c>
      <c r="D19" s="6"/>
    </row>
    <row r="20" spans="2:8" ht="15.75" thickBot="1">
      <c r="B20" s="15" t="s">
        <v>25</v>
      </c>
      <c r="C20" s="16"/>
      <c r="D20" s="17"/>
    </row>
    <row r="22" spans="2:8" ht="15.75" thickBot="1">
      <c r="B22" s="3" t="s">
        <v>8</v>
      </c>
      <c r="C22" s="9">
        <f>INDEX(LINEST($C$3:$C$13,$F$3:$F$13,1,1),1,1)</f>
        <v>0.3063012602520504</v>
      </c>
      <c r="D22" s="3" t="s">
        <v>7</v>
      </c>
      <c r="E22" s="2">
        <f>C22*1000000000</f>
        <v>306301260.2520504</v>
      </c>
    </row>
    <row r="23" spans="2:8" ht="15.75">
      <c r="B23" s="3" t="s">
        <v>9</v>
      </c>
      <c r="C23" s="10">
        <f>INDEX(LINEST($C$3:$C$13,$F$3:$F$13,1,1),2,1)</f>
        <v>1.8254076685558548E-2</v>
      </c>
      <c r="D23" s="3" t="s">
        <v>14</v>
      </c>
      <c r="E23" s="2">
        <f>C23*1000000000</f>
        <v>18254076.68555855</v>
      </c>
      <c r="G23" s="18" t="s">
        <v>22</v>
      </c>
      <c r="H23" s="20"/>
    </row>
    <row r="24" spans="2:8">
      <c r="B24" s="3" t="s">
        <v>10</v>
      </c>
      <c r="C24" s="10">
        <f>INDEX(LINEST($C$3:$C$13,$F$3:$F$13,1,1),1,2)</f>
        <v>-6.6006201240248048</v>
      </c>
      <c r="D24" s="4" t="s">
        <v>15</v>
      </c>
      <c r="E24" s="2">
        <f>E22+E23</f>
        <v>324555336.93760896</v>
      </c>
      <c r="G24" s="22" t="s">
        <v>24</v>
      </c>
      <c r="H24" s="23"/>
    </row>
    <row r="25" spans="2:8">
      <c r="B25" s="3" t="s">
        <v>11</v>
      </c>
      <c r="C25" s="10">
        <f>INDEX(LINEST($C$3:$C$13,$F$3:$F$13,1,1),2,2)</f>
        <v>0.42356914101663373</v>
      </c>
      <c r="D25" s="4" t="s">
        <v>16</v>
      </c>
      <c r="E25" s="2">
        <f>E22-E23</f>
        <v>288047183.56649184</v>
      </c>
      <c r="G25" s="5"/>
      <c r="H25" s="6"/>
    </row>
    <row r="26" spans="2:8" ht="15.75" thickBot="1">
      <c r="B26" s="3" t="s">
        <v>12</v>
      </c>
      <c r="C26" s="2">
        <f>C24+C25</f>
        <v>-6.1770509830081712</v>
      </c>
      <c r="G26" s="7" t="s">
        <v>23</v>
      </c>
      <c r="H26" s="8">
        <f>E23/E22</f>
        <v>5.9595173296177632E-2</v>
      </c>
    </row>
    <row r="27" spans="2:8">
      <c r="B27" s="3" t="s">
        <v>13</v>
      </c>
      <c r="C27" s="2">
        <f>C24-C25</f>
        <v>-7.0241892650414384</v>
      </c>
    </row>
    <row r="31" spans="2:8">
      <c r="C31" s="2"/>
      <c r="D31" s="2"/>
    </row>
    <row r="32" spans="2:8">
      <c r="C32" s="2"/>
      <c r="D32" s="2"/>
    </row>
    <row r="33" spans="3:4">
      <c r="C33" s="2"/>
      <c r="D33" s="2"/>
    </row>
    <row r="34" spans="3:4">
      <c r="C34" s="2"/>
      <c r="D34" s="2"/>
    </row>
    <row r="35" spans="3:4">
      <c r="C35" s="2"/>
      <c r="D35" s="2"/>
    </row>
  </sheetData>
  <mergeCells count="5">
    <mergeCell ref="B16:D16"/>
    <mergeCell ref="H1:J1"/>
    <mergeCell ref="B1:F1"/>
    <mergeCell ref="G23:H23"/>
    <mergeCell ref="G24:H24"/>
  </mergeCells>
  <hyperlinks>
    <hyperlink ref="C18" r:id="rId1" display="http://en.wikipedia.org/wiki/Speed_of_light"/>
  </hyperlinks>
  <printOptions horizontalCentered="1" verticalCentered="1"/>
  <pageMargins left="0.5" right="0.5" top="0.5" bottom="0.5" header="0.5" footer="0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Sheet1</vt:lpstr>
      <vt:lpstr>slopes</vt:lpstr>
      <vt:lpstr>Time vs. Distance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Jesse</cp:lastModifiedBy>
  <cp:lastPrinted>2007-10-23T17:48:56Z</cp:lastPrinted>
  <dcterms:created xsi:type="dcterms:W3CDTF">2007-10-17T20:53:58Z</dcterms:created>
  <dcterms:modified xsi:type="dcterms:W3CDTF">2007-10-23T19:26:13Z</dcterms:modified>
</cp:coreProperties>
</file>