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-200" yWindow="660" windowWidth="23180" windowHeight="122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3" i="1" l="1"/>
  <c r="T24" i="1"/>
  <c r="T25" i="1"/>
  <c r="T22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I23" i="1"/>
  <c r="L23" i="1"/>
  <c r="C23" i="1"/>
  <c r="E23" i="1"/>
  <c r="N23" i="1"/>
  <c r="P23" i="1"/>
  <c r="F23" i="1"/>
  <c r="Q23" i="1"/>
  <c r="W23" i="1"/>
  <c r="I24" i="1"/>
  <c r="L24" i="1"/>
  <c r="C24" i="1"/>
  <c r="E24" i="1"/>
  <c r="N24" i="1"/>
  <c r="P24" i="1"/>
  <c r="F24" i="1"/>
  <c r="Q24" i="1"/>
  <c r="W24" i="1"/>
  <c r="I25" i="1"/>
  <c r="L25" i="1"/>
  <c r="C25" i="1"/>
  <c r="E25" i="1"/>
  <c r="N25" i="1"/>
  <c r="P25" i="1"/>
  <c r="F25" i="1"/>
  <c r="Q25" i="1"/>
  <c r="W25" i="1"/>
  <c r="I22" i="1"/>
  <c r="L22" i="1"/>
  <c r="C22" i="1"/>
  <c r="E22" i="1"/>
  <c r="N22" i="1"/>
  <c r="P22" i="1"/>
  <c r="F22" i="1"/>
  <c r="Q22" i="1"/>
  <c r="W22" i="1"/>
  <c r="I10" i="1"/>
  <c r="L10" i="1"/>
  <c r="C10" i="1"/>
  <c r="E10" i="1"/>
  <c r="N10" i="1"/>
  <c r="P10" i="1"/>
  <c r="V25" i="1"/>
  <c r="V24" i="1"/>
  <c r="V20" i="1"/>
  <c r="V22" i="1"/>
  <c r="V23" i="1"/>
  <c r="I20" i="1"/>
  <c r="L20" i="1"/>
  <c r="C20" i="1"/>
  <c r="E20" i="1"/>
  <c r="N20" i="1"/>
  <c r="P20" i="1"/>
  <c r="F20" i="1"/>
  <c r="Q20" i="1"/>
  <c r="V9" i="1"/>
  <c r="V10" i="1"/>
  <c r="V11" i="1"/>
  <c r="V12" i="1"/>
  <c r="V13" i="1"/>
  <c r="V14" i="1"/>
  <c r="V15" i="1"/>
  <c r="V16" i="1"/>
  <c r="V17" i="1"/>
  <c r="V18" i="1"/>
  <c r="V19" i="1"/>
  <c r="I8" i="1"/>
  <c r="L8" i="1"/>
  <c r="C8" i="1"/>
  <c r="E8" i="1"/>
  <c r="F8" i="1"/>
  <c r="I9" i="1"/>
  <c r="L9" i="1"/>
  <c r="C9" i="1"/>
  <c r="E9" i="1"/>
  <c r="N9" i="1"/>
  <c r="P9" i="1"/>
  <c r="I11" i="1"/>
  <c r="L11" i="1"/>
  <c r="C11" i="1"/>
  <c r="E11" i="1"/>
  <c r="N11" i="1"/>
  <c r="P11" i="1"/>
  <c r="I12" i="1"/>
  <c r="L12" i="1"/>
  <c r="C12" i="1"/>
  <c r="E12" i="1"/>
  <c r="N12" i="1"/>
  <c r="P12" i="1"/>
  <c r="I13" i="1"/>
  <c r="L13" i="1"/>
  <c r="C13" i="1"/>
  <c r="E13" i="1"/>
  <c r="N13" i="1"/>
  <c r="P13" i="1"/>
  <c r="I14" i="1"/>
  <c r="L14" i="1"/>
  <c r="C14" i="1"/>
  <c r="E14" i="1"/>
  <c r="N14" i="1"/>
  <c r="P14" i="1"/>
  <c r="I15" i="1"/>
  <c r="L15" i="1"/>
  <c r="C15" i="1"/>
  <c r="E15" i="1"/>
  <c r="N15" i="1"/>
  <c r="P15" i="1"/>
  <c r="I16" i="1"/>
  <c r="L16" i="1"/>
  <c r="C16" i="1"/>
  <c r="E16" i="1"/>
  <c r="N16" i="1"/>
  <c r="P16" i="1"/>
  <c r="I17" i="1"/>
  <c r="L17" i="1"/>
  <c r="C17" i="1"/>
  <c r="E17" i="1"/>
  <c r="N17" i="1"/>
  <c r="P17" i="1"/>
  <c r="I18" i="1"/>
  <c r="L18" i="1"/>
  <c r="C18" i="1"/>
  <c r="E18" i="1"/>
  <c r="N18" i="1"/>
  <c r="P18" i="1"/>
  <c r="F9" i="1"/>
  <c r="Q9" i="1"/>
  <c r="F10" i="1"/>
  <c r="Q10" i="1"/>
  <c r="F11" i="1"/>
  <c r="Q11" i="1"/>
  <c r="F12" i="1"/>
  <c r="Q12" i="1"/>
  <c r="F13" i="1"/>
  <c r="Q13" i="1"/>
  <c r="F14" i="1"/>
  <c r="Q14" i="1"/>
  <c r="F15" i="1"/>
  <c r="Q15" i="1"/>
  <c r="F16" i="1"/>
  <c r="Q16" i="1"/>
  <c r="F17" i="1"/>
  <c r="Q17" i="1"/>
  <c r="F18" i="1"/>
  <c r="Q18" i="1"/>
  <c r="I19" i="1"/>
  <c r="L19" i="1"/>
  <c r="C19" i="1"/>
  <c r="E19" i="1"/>
  <c r="N19" i="1"/>
  <c r="P19" i="1"/>
  <c r="F19" i="1"/>
  <c r="Q19" i="1"/>
  <c r="N8" i="1"/>
</calcChain>
</file>

<file path=xl/sharedStrings.xml><?xml version="1.0" encoding="utf-8"?>
<sst xmlns="http://schemas.openxmlformats.org/spreadsheetml/2006/main" count="63" uniqueCount="47">
  <si>
    <t>Substance</t>
  </si>
  <si>
    <t>U1C</t>
  </si>
  <si>
    <t>Ultramer</t>
  </si>
  <si>
    <t>M13</t>
  </si>
  <si>
    <t>Volume to add (L)</t>
  </si>
  <si>
    <t>micromoles</t>
  </si>
  <si>
    <t>Volume to add (uL)</t>
  </si>
  <si>
    <t>Second Dilution</t>
  </si>
  <si>
    <t>MW (g/moles)</t>
  </si>
  <si>
    <t>uL removed</t>
  </si>
  <si>
    <t>concentration (uM)</t>
  </si>
  <si>
    <t>Initial Dilution</t>
    <phoneticPr fontId="6" type="noConversion"/>
  </si>
  <si>
    <t>no second dilution done - additional 3 uL removed</t>
    <phoneticPr fontId="6" type="noConversion"/>
  </si>
  <si>
    <t>concentration (uM)</t>
    <phoneticPr fontId="6" type="noConversion"/>
  </si>
  <si>
    <t>uL removed</t>
    <phoneticPr fontId="6" type="noConversion"/>
  </si>
  <si>
    <t>[0]0</t>
    <phoneticPr fontId="6" type="noConversion"/>
  </si>
  <si>
    <t>[0]21</t>
    <phoneticPr fontId="6" type="noConversion"/>
  </si>
  <si>
    <t>[0]42</t>
    <phoneticPr fontId="6" type="noConversion"/>
  </si>
  <si>
    <t>[0]63</t>
    <phoneticPr fontId="6" type="noConversion"/>
  </si>
  <si>
    <t>[0]84</t>
    <phoneticPr fontId="6" type="noConversion"/>
  </si>
  <si>
    <t>[0]105</t>
    <phoneticPr fontId="6" type="noConversion"/>
  </si>
  <si>
    <t>[0]126</t>
    <phoneticPr fontId="6" type="noConversion"/>
  </si>
  <si>
    <t>[0]147</t>
    <phoneticPr fontId="6" type="noConversion"/>
  </si>
  <si>
    <t>[0]168</t>
    <phoneticPr fontId="6" type="noConversion"/>
  </si>
  <si>
    <t>5 DiThiol</t>
  </si>
  <si>
    <t>(ng/uL) 1</t>
  </si>
  <si>
    <t>(ng/uL) 2</t>
  </si>
  <si>
    <t>Avg. (ng/uL)</t>
  </si>
  <si>
    <t>5dthiol</t>
  </si>
  <si>
    <t>Resuspending IDT Stock in Solution</t>
  </si>
  <si>
    <t>(ng/uL) avg</t>
  </si>
  <si>
    <t>Volume to Add (uL)</t>
  </si>
  <si>
    <t>Current uMoles</t>
  </si>
  <si>
    <t>Desired Concentration (uM)</t>
  </si>
  <si>
    <t>2nd Nanodrop Measurements</t>
  </si>
  <si>
    <t>Total Volume (uL)</t>
  </si>
  <si>
    <t>Nanomoles</t>
  </si>
  <si>
    <t>1st Nanodrop Measurements</t>
  </si>
  <si>
    <t>Total Volume of Sample (uL)</t>
  </si>
  <si>
    <t>Top1</t>
  </si>
  <si>
    <t>Bottom1</t>
  </si>
  <si>
    <t>Top2</t>
  </si>
  <si>
    <t>Bottom2</t>
  </si>
  <si>
    <t xml:space="preserve">Notes:  </t>
  </si>
  <si>
    <t>*Before taking measurements on nanodrop, vortex each sample for 15 seconds and microcentrifuge each for 90 seconds</t>
  </si>
  <si>
    <t>*Use 1.5 uL of sample for each nanodrop measurement</t>
  </si>
  <si>
    <t>*On the Nanodrop select Home--&gt;Nucleic Acid--&gt;ssDNA, then blank with DD or DI water, then begin to measure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</si>
</sst>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8"/>
      <name val="Verdana"/>
    </font>
    <font>
      <b/>
      <sz val="12"/>
      <color indexed="8"/>
      <name val="Calibri"/>
      <family val="2"/>
    </font>
    <font>
      <i/>
      <sz val="12"/>
      <color indexed="8"/>
      <name val="Calibri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i/>
      <sz val="14"/>
      <color theme="1"/>
      <name val="Calibri"/>
      <scheme val="minor"/>
    </font>
    <font>
      <b/>
      <i/>
      <sz val="12"/>
      <color theme="1"/>
      <name val="Calibri"/>
      <scheme val="minor"/>
    </font>
    <font>
      <sz val="12"/>
      <color indexed="8"/>
      <name val="Calibri"/>
    </font>
    <font>
      <i/>
      <sz val="12"/>
      <color theme="1"/>
      <name val="Calibri"/>
      <scheme val="minor"/>
    </font>
    <font>
      <b/>
      <sz val="12"/>
      <color rgb="FF0061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8" fillId="0" borderId="0" xfId="0" applyFont="1"/>
    <xf numFmtId="0" fontId="7" fillId="0" borderId="0" xfId="0" applyFo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4" borderId="1" xfId="5"/>
    <xf numFmtId="0" fontId="16" fillId="2" borderId="1" xfId="3" applyFont="1" applyBorder="1"/>
    <xf numFmtId="0" fontId="9" fillId="2" borderId="2" xfId="3" applyBorder="1"/>
    <xf numFmtId="0" fontId="10" fillId="3" borderId="3" xfId="4" applyBorder="1"/>
    <xf numFmtId="0" fontId="10" fillId="3" borderId="2" xfId="4" applyBorder="1"/>
  </cellXfs>
  <cellStyles count="22">
    <cellStyle name="Followed Hyperlink" xfId="2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Good" xfId="3" builtinId="26"/>
    <cellStyle name="Hyperlink" xfId="1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Input" xfId="5" builtinId="20"/>
    <cellStyle name="Neutral" xfId="4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workbookViewId="0">
      <selection activeCell="B3" sqref="B3"/>
    </sheetView>
  </sheetViews>
  <sheetFormatPr baseColWidth="10" defaultRowHeight="18" x14ac:dyDescent="0"/>
  <cols>
    <col min="1" max="1" width="10.33203125" customWidth="1"/>
    <col min="3" max="3" width="11.6640625" hidden="1" customWidth="1"/>
    <col min="4" max="4" width="24" bestFit="1" customWidth="1"/>
    <col min="5" max="5" width="17.33203125" style="3" hidden="1" customWidth="1"/>
    <col min="6" max="6" width="19.6640625" style="7" customWidth="1"/>
    <col min="7" max="7" width="8.5" customWidth="1"/>
    <col min="8" max="8" width="8.6640625" bestFit="1" customWidth="1"/>
    <col min="9" max="9" width="13.5" hidden="1" customWidth="1"/>
    <col min="10" max="10" width="15.33203125" customWidth="1"/>
    <col min="11" max="11" width="11.1640625" bestFit="1" customWidth="1"/>
    <col min="12" max="12" width="17.33203125" bestFit="1" customWidth="1"/>
    <col min="14" max="14" width="14.5" hidden="1" customWidth="1"/>
    <col min="15" max="15" width="24.5" bestFit="1" customWidth="1"/>
    <col min="16" max="16" width="16.83203125" hidden="1" customWidth="1"/>
    <col min="17" max="17" width="17.33203125" bestFit="1" customWidth="1"/>
    <col min="18" max="18" width="8.5" customWidth="1"/>
    <col min="19" max="19" width="8.6640625" bestFit="1" customWidth="1"/>
    <col min="20" max="20" width="10.6640625" hidden="1" customWidth="1"/>
    <col min="22" max="22" width="17.5" customWidth="1"/>
    <col min="23" max="23" width="24.83203125" bestFit="1" customWidth="1"/>
  </cols>
  <sheetData>
    <row r="1" spans="1:23">
      <c r="A1" s="4" t="s">
        <v>29</v>
      </c>
    </row>
    <row r="2" spans="1:23">
      <c r="A2" t="s">
        <v>43</v>
      </c>
      <c r="B2" t="s">
        <v>44</v>
      </c>
    </row>
    <row r="3" spans="1:23">
      <c r="B3" t="s">
        <v>45</v>
      </c>
    </row>
    <row r="4" spans="1:23">
      <c r="B4" t="s">
        <v>46</v>
      </c>
    </row>
    <row r="6" spans="1:23">
      <c r="C6" s="1"/>
      <c r="D6" s="1" t="s">
        <v>11</v>
      </c>
      <c r="G6" s="1" t="s">
        <v>37</v>
      </c>
      <c r="M6" s="1" t="s">
        <v>7</v>
      </c>
      <c r="R6" s="11" t="s">
        <v>34</v>
      </c>
    </row>
    <row r="7" spans="1:23" s="4" customFormat="1">
      <c r="A7" s="4" t="s">
        <v>0</v>
      </c>
      <c r="B7" s="4" t="s">
        <v>36</v>
      </c>
      <c r="C7" s="4" t="s">
        <v>5</v>
      </c>
      <c r="D7" s="4" t="s">
        <v>33</v>
      </c>
      <c r="E7" s="5" t="s">
        <v>4</v>
      </c>
      <c r="F7" s="6" t="s">
        <v>6</v>
      </c>
      <c r="G7" s="4" t="s">
        <v>25</v>
      </c>
      <c r="H7" s="4" t="s">
        <v>26</v>
      </c>
      <c r="I7" s="4" t="s">
        <v>27</v>
      </c>
      <c r="J7" s="4" t="s">
        <v>8</v>
      </c>
      <c r="K7" s="4" t="s">
        <v>9</v>
      </c>
      <c r="L7" s="4" t="s">
        <v>10</v>
      </c>
      <c r="M7" s="4" t="s">
        <v>0</v>
      </c>
      <c r="N7" s="2" t="s">
        <v>32</v>
      </c>
      <c r="O7" s="2" t="s">
        <v>33</v>
      </c>
      <c r="P7" s="2" t="s">
        <v>35</v>
      </c>
      <c r="Q7" s="2" t="s">
        <v>31</v>
      </c>
      <c r="R7" s="4" t="s">
        <v>25</v>
      </c>
      <c r="S7" s="4" t="s">
        <v>26</v>
      </c>
      <c r="T7" s="4" t="s">
        <v>30</v>
      </c>
      <c r="U7" s="2" t="s">
        <v>14</v>
      </c>
      <c r="V7" s="2" t="s">
        <v>13</v>
      </c>
      <c r="W7" s="4" t="s">
        <v>38</v>
      </c>
    </row>
    <row r="8" spans="1:23" hidden="1">
      <c r="A8" t="s">
        <v>1</v>
      </c>
      <c r="B8">
        <v>31.9</v>
      </c>
      <c r="C8">
        <f>B8/1000</f>
        <v>3.1899999999999998E-2</v>
      </c>
      <c r="D8">
        <v>200</v>
      </c>
      <c r="E8" s="3">
        <f>C8/D8</f>
        <v>1.595E-4</v>
      </c>
      <c r="F8" s="8">
        <f>E8*10^6</f>
        <v>159.5</v>
      </c>
      <c r="G8">
        <v>260.8</v>
      </c>
      <c r="H8">
        <v>259.10000000000002</v>
      </c>
      <c r="I8">
        <f>(G8+H8)/2</f>
        <v>259.95000000000005</v>
      </c>
      <c r="J8">
        <v>4626.1000000000004</v>
      </c>
      <c r="K8">
        <v>3</v>
      </c>
      <c r="L8" s="10">
        <f>I8*(1/J8)*(10^3)</f>
        <v>56.192040811915014</v>
      </c>
      <c r="M8" t="s">
        <v>1</v>
      </c>
      <c r="N8">
        <f>L8*(E8-K8/(10^6))</f>
        <v>8.7940543870647005E-3</v>
      </c>
      <c r="P8" t="s">
        <v>12</v>
      </c>
    </row>
    <row r="9" spans="1:23" hidden="1">
      <c r="A9" t="s">
        <v>3</v>
      </c>
      <c r="B9">
        <v>17.899999999999999</v>
      </c>
      <c r="C9">
        <f>B9/1000</f>
        <v>1.7899999999999999E-2</v>
      </c>
      <c r="D9">
        <v>200</v>
      </c>
      <c r="E9" s="3">
        <f>C9/D9</f>
        <v>8.9499999999999994E-5</v>
      </c>
      <c r="F9" s="8">
        <f t="shared" ref="F9:F25" si="0">E9*10^6</f>
        <v>89.5</v>
      </c>
      <c r="G9">
        <v>3167.2</v>
      </c>
      <c r="H9">
        <v>3117.9</v>
      </c>
      <c r="I9">
        <f t="shared" ref="I9:I25" si="1">(G9+H9)/2</f>
        <v>3142.55</v>
      </c>
      <c r="J9">
        <v>17122.3</v>
      </c>
      <c r="K9">
        <v>13.5</v>
      </c>
      <c r="L9">
        <f t="shared" ref="L9:L25" si="2">I9*(1/J9)*(10^3)</f>
        <v>183.53550632800503</v>
      </c>
      <c r="M9" t="s">
        <v>3</v>
      </c>
      <c r="N9">
        <f>L9*(E9-K9/(10^6))</f>
        <v>1.3948698480928381E-2</v>
      </c>
      <c r="P9">
        <f t="shared" ref="P9:P20" si="3">(N9/100)*10^6</f>
        <v>139.48698480928383</v>
      </c>
      <c r="Q9" s="9">
        <f t="shared" ref="Q9:Q18" si="4">P9-(F9-K9)</f>
        <v>63.486984809283825</v>
      </c>
      <c r="T9">
        <v>1765</v>
      </c>
      <c r="U9">
        <v>1.5</v>
      </c>
      <c r="V9">
        <f>T9*(1/J9)*10^3</f>
        <v>103.08194576663182</v>
      </c>
    </row>
    <row r="10" spans="1:23" hidden="1">
      <c r="A10" t="s">
        <v>2</v>
      </c>
      <c r="B10">
        <v>20</v>
      </c>
      <c r="C10">
        <f t="shared" ref="C10:C25" si="5">B10/1000</f>
        <v>0.02</v>
      </c>
      <c r="D10">
        <v>20</v>
      </c>
      <c r="E10" s="3">
        <f t="shared" ref="E10:E25" si="6">C10/D10</f>
        <v>1E-3</v>
      </c>
      <c r="F10" s="8">
        <f t="shared" si="0"/>
        <v>1000</v>
      </c>
      <c r="G10">
        <v>1228.7</v>
      </c>
      <c r="H10">
        <v>1214.0999999999999</v>
      </c>
      <c r="I10">
        <f t="shared" si="1"/>
        <v>1221.4000000000001</v>
      </c>
      <c r="J10">
        <v>58204.800000000003</v>
      </c>
      <c r="K10">
        <v>3</v>
      </c>
      <c r="L10">
        <f t="shared" si="2"/>
        <v>20.984523613172797</v>
      </c>
      <c r="M10" t="s">
        <v>2</v>
      </c>
      <c r="N10">
        <f>L10*(E10-K10/(10^6))</f>
        <v>2.092157004233328E-2</v>
      </c>
      <c r="P10">
        <f>(N10/100)*10^7</f>
        <v>2092.1570042333278</v>
      </c>
      <c r="Q10" s="9">
        <f t="shared" si="4"/>
        <v>1095.1570042333278</v>
      </c>
      <c r="T10">
        <v>625.70000000000005</v>
      </c>
      <c r="U10">
        <v>1.5</v>
      </c>
      <c r="V10">
        <f>T10*(1/J10)*10^3</f>
        <v>10.749972510858212</v>
      </c>
    </row>
    <row r="11" spans="1:23" hidden="1">
      <c r="A11" t="s">
        <v>15</v>
      </c>
      <c r="B11">
        <v>35</v>
      </c>
      <c r="C11">
        <f t="shared" si="5"/>
        <v>3.5000000000000003E-2</v>
      </c>
      <c r="D11">
        <v>200</v>
      </c>
      <c r="E11" s="3">
        <f t="shared" si="6"/>
        <v>1.7500000000000003E-4</v>
      </c>
      <c r="F11" s="8">
        <f t="shared" si="0"/>
        <v>175.00000000000003</v>
      </c>
      <c r="G11">
        <v>2322.6</v>
      </c>
      <c r="H11">
        <v>2334.4</v>
      </c>
      <c r="I11">
        <f t="shared" si="1"/>
        <v>2328.5</v>
      </c>
      <c r="J11">
        <v>12825.4</v>
      </c>
      <c r="K11">
        <v>3</v>
      </c>
      <c r="L11">
        <f t="shared" si="2"/>
        <v>181.55379169460599</v>
      </c>
      <c r="M11" t="s">
        <v>15</v>
      </c>
      <c r="N11">
        <f t="shared" ref="N11:N25" si="7">L11*(E11-K11/(10^6))</f>
        <v>3.1227252171472236E-2</v>
      </c>
      <c r="P11">
        <f t="shared" si="3"/>
        <v>312.27252171472236</v>
      </c>
      <c r="Q11" s="9">
        <f t="shared" si="4"/>
        <v>140.27252171472233</v>
      </c>
      <c r="T11">
        <v>1311</v>
      </c>
      <c r="U11">
        <v>1.5</v>
      </c>
      <c r="V11">
        <f>T11*(1/J11)*10^3</f>
        <v>102.21903410419948</v>
      </c>
    </row>
    <row r="12" spans="1:23" hidden="1">
      <c r="A12" t="s">
        <v>16</v>
      </c>
      <c r="B12">
        <v>28.8</v>
      </c>
      <c r="C12">
        <f t="shared" si="5"/>
        <v>2.8799999999999999E-2</v>
      </c>
      <c r="D12">
        <v>200</v>
      </c>
      <c r="E12" s="3">
        <f t="shared" si="6"/>
        <v>1.44E-4</v>
      </c>
      <c r="F12" s="8">
        <f t="shared" si="0"/>
        <v>144</v>
      </c>
      <c r="G12">
        <v>2227.3000000000002</v>
      </c>
      <c r="H12">
        <v>2208.6</v>
      </c>
      <c r="I12">
        <f t="shared" si="1"/>
        <v>2217.9499999999998</v>
      </c>
      <c r="J12">
        <v>12909.4</v>
      </c>
      <c r="K12">
        <v>3</v>
      </c>
      <c r="L12">
        <f t="shared" si="2"/>
        <v>171.8089144344431</v>
      </c>
      <c r="M12" t="s">
        <v>16</v>
      </c>
      <c r="N12">
        <f t="shared" si="7"/>
        <v>2.4225056935256478E-2</v>
      </c>
      <c r="P12">
        <f t="shared" si="3"/>
        <v>242.25056935256478</v>
      </c>
      <c r="Q12" s="9">
        <f t="shared" si="4"/>
        <v>101.25056935256478</v>
      </c>
      <c r="T12">
        <v>1328.4</v>
      </c>
      <c r="U12">
        <v>1.5</v>
      </c>
      <c r="V12">
        <f>T12*(1/J12)*10^3</f>
        <v>102.90176150711885</v>
      </c>
    </row>
    <row r="13" spans="1:23" hidden="1">
      <c r="A13" t="s">
        <v>17</v>
      </c>
      <c r="B13">
        <v>33.5</v>
      </c>
      <c r="C13">
        <f t="shared" si="5"/>
        <v>3.3500000000000002E-2</v>
      </c>
      <c r="D13">
        <v>200</v>
      </c>
      <c r="E13" s="3">
        <f t="shared" si="6"/>
        <v>1.6750000000000001E-4</v>
      </c>
      <c r="F13" s="8">
        <f t="shared" si="0"/>
        <v>167.5</v>
      </c>
      <c r="G13">
        <v>2195.6999999999998</v>
      </c>
      <c r="H13">
        <v>2220</v>
      </c>
      <c r="I13">
        <f t="shared" si="1"/>
        <v>2207.85</v>
      </c>
      <c r="J13">
        <v>12864.3</v>
      </c>
      <c r="K13">
        <v>3</v>
      </c>
      <c r="L13">
        <f t="shared" si="2"/>
        <v>171.62612812201209</v>
      </c>
      <c r="M13" t="s">
        <v>17</v>
      </c>
      <c r="N13">
        <f t="shared" si="7"/>
        <v>2.8232498076070991E-2</v>
      </c>
      <c r="P13">
        <f t="shared" si="3"/>
        <v>282.32498076070993</v>
      </c>
      <c r="Q13" s="9">
        <f t="shared" si="4"/>
        <v>117.82498076070993</v>
      </c>
      <c r="T13">
        <v>1343.2</v>
      </c>
      <c r="U13">
        <v>1.5</v>
      </c>
      <c r="V13">
        <f>T13*(1/J13)*10^3</f>
        <v>104.4129878811906</v>
      </c>
    </row>
    <row r="14" spans="1:23" hidden="1">
      <c r="A14" t="s">
        <v>18</v>
      </c>
      <c r="B14">
        <v>37.299999999999997</v>
      </c>
      <c r="C14">
        <f t="shared" si="5"/>
        <v>3.73E-2</v>
      </c>
      <c r="D14">
        <v>200</v>
      </c>
      <c r="E14" s="3">
        <f t="shared" si="6"/>
        <v>1.8650000000000001E-4</v>
      </c>
      <c r="F14" s="8">
        <f t="shared" si="0"/>
        <v>186.5</v>
      </c>
      <c r="G14">
        <v>2238.9</v>
      </c>
      <c r="H14">
        <v>2224.6999999999998</v>
      </c>
      <c r="I14">
        <f t="shared" si="1"/>
        <v>2231.8000000000002</v>
      </c>
      <c r="J14">
        <v>12826.3</v>
      </c>
      <c r="K14">
        <v>3</v>
      </c>
      <c r="L14">
        <f t="shared" si="2"/>
        <v>174.00185556239916</v>
      </c>
      <c r="M14" t="s">
        <v>18</v>
      </c>
      <c r="N14">
        <f t="shared" si="7"/>
        <v>3.1929340495700245E-2</v>
      </c>
      <c r="P14">
        <f t="shared" si="3"/>
        <v>319.29340495700245</v>
      </c>
      <c r="Q14" s="9">
        <f t="shared" si="4"/>
        <v>135.79340495700245</v>
      </c>
      <c r="T14">
        <v>1329.4</v>
      </c>
      <c r="U14">
        <v>1.5</v>
      </c>
      <c r="V14">
        <f>T14*(1/J14)*10^3</f>
        <v>103.64641400871648</v>
      </c>
    </row>
    <row r="15" spans="1:23" hidden="1">
      <c r="A15" t="s">
        <v>19</v>
      </c>
      <c r="B15">
        <v>32.700000000000003</v>
      </c>
      <c r="C15">
        <f t="shared" si="5"/>
        <v>3.27E-2</v>
      </c>
      <c r="D15">
        <v>200</v>
      </c>
      <c r="E15" s="3">
        <f t="shared" si="6"/>
        <v>1.6349999999999999E-4</v>
      </c>
      <c r="F15" s="8">
        <f t="shared" si="0"/>
        <v>163.5</v>
      </c>
      <c r="G15">
        <v>2248.1999999999998</v>
      </c>
      <c r="H15">
        <v>2212.6</v>
      </c>
      <c r="I15">
        <f t="shared" si="1"/>
        <v>2230.3999999999996</v>
      </c>
      <c r="J15">
        <v>12779.3</v>
      </c>
      <c r="K15">
        <v>3</v>
      </c>
      <c r="L15">
        <f t="shared" si="2"/>
        <v>174.53225137527093</v>
      </c>
      <c r="M15" t="s">
        <v>19</v>
      </c>
      <c r="N15">
        <f t="shared" si="7"/>
        <v>2.8012426345730985E-2</v>
      </c>
      <c r="P15">
        <f t="shared" si="3"/>
        <v>280.12426345730989</v>
      </c>
      <c r="Q15" s="9">
        <f t="shared" si="4"/>
        <v>119.62426345730989</v>
      </c>
      <c r="T15">
        <v>1308.5</v>
      </c>
      <c r="U15">
        <v>1.5</v>
      </c>
      <c r="V15">
        <f>T15*(1/J15)*10^3</f>
        <v>102.3921498047624</v>
      </c>
    </row>
    <row r="16" spans="1:23" hidden="1">
      <c r="A16" t="s">
        <v>20</v>
      </c>
      <c r="B16">
        <v>30.2</v>
      </c>
      <c r="C16">
        <f t="shared" si="5"/>
        <v>3.0199999999999998E-2</v>
      </c>
      <c r="D16">
        <v>200</v>
      </c>
      <c r="E16" s="3">
        <f t="shared" si="6"/>
        <v>1.5099999999999998E-4</v>
      </c>
      <c r="F16" s="8">
        <f t="shared" si="0"/>
        <v>150.99999999999997</v>
      </c>
      <c r="G16">
        <v>2256.1999999999998</v>
      </c>
      <c r="H16">
        <v>2274.3000000000002</v>
      </c>
      <c r="I16">
        <f t="shared" si="1"/>
        <v>2265.25</v>
      </c>
      <c r="J16">
        <v>12906.4</v>
      </c>
      <c r="K16">
        <v>3</v>
      </c>
      <c r="L16">
        <f t="shared" si="2"/>
        <v>175.51369863013699</v>
      </c>
      <c r="M16" t="s">
        <v>20</v>
      </c>
      <c r="N16">
        <f t="shared" si="7"/>
        <v>2.5976027397260272E-2</v>
      </c>
      <c r="P16">
        <f t="shared" si="3"/>
        <v>259.76027397260276</v>
      </c>
      <c r="Q16" s="9">
        <f t="shared" si="4"/>
        <v>111.76027397260279</v>
      </c>
      <c r="T16">
        <v>1311.6</v>
      </c>
      <c r="U16">
        <v>1.5</v>
      </c>
      <c r="V16">
        <f>T16*(1/J16)*10^3</f>
        <v>101.62400049587801</v>
      </c>
    </row>
    <row r="17" spans="1:23" hidden="1">
      <c r="A17" t="s">
        <v>21</v>
      </c>
      <c r="B17">
        <v>31.8</v>
      </c>
      <c r="C17">
        <f t="shared" si="5"/>
        <v>3.1800000000000002E-2</v>
      </c>
      <c r="D17">
        <v>200</v>
      </c>
      <c r="E17" s="3">
        <f t="shared" si="6"/>
        <v>1.5900000000000002E-4</v>
      </c>
      <c r="F17" s="8">
        <f t="shared" si="0"/>
        <v>159.00000000000003</v>
      </c>
      <c r="G17">
        <v>2258.8000000000002</v>
      </c>
      <c r="H17">
        <v>2353.9</v>
      </c>
      <c r="I17">
        <f t="shared" si="1"/>
        <v>2306.3500000000004</v>
      </c>
      <c r="J17">
        <v>12786.3</v>
      </c>
      <c r="K17">
        <v>3</v>
      </c>
      <c r="L17">
        <f t="shared" si="2"/>
        <v>180.37665313656029</v>
      </c>
      <c r="M17" t="s">
        <v>21</v>
      </c>
      <c r="N17">
        <f t="shared" si="7"/>
        <v>2.8138757889303409E-2</v>
      </c>
      <c r="P17">
        <f t="shared" si="3"/>
        <v>281.38757889303412</v>
      </c>
      <c r="Q17" s="9">
        <f t="shared" si="4"/>
        <v>125.38757889303409</v>
      </c>
      <c r="T17">
        <v>1298.8</v>
      </c>
      <c r="U17">
        <v>1.5</v>
      </c>
      <c r="V17">
        <f>T17*(1/J17)*10^3</f>
        <v>101.57746963546923</v>
      </c>
    </row>
    <row r="18" spans="1:23" hidden="1">
      <c r="A18" t="s">
        <v>22</v>
      </c>
      <c r="B18">
        <v>33.4</v>
      </c>
      <c r="C18">
        <f t="shared" si="5"/>
        <v>3.3399999999999999E-2</v>
      </c>
      <c r="D18">
        <v>200</v>
      </c>
      <c r="E18" s="3">
        <f t="shared" si="6"/>
        <v>1.6699999999999999E-4</v>
      </c>
      <c r="F18" s="8">
        <f t="shared" si="0"/>
        <v>167</v>
      </c>
      <c r="G18">
        <v>2087</v>
      </c>
      <c r="H18">
        <v>1904.7</v>
      </c>
      <c r="I18">
        <f t="shared" si="1"/>
        <v>1995.85</v>
      </c>
      <c r="J18">
        <v>12808.3</v>
      </c>
      <c r="K18">
        <v>3</v>
      </c>
      <c r="L18">
        <f t="shared" si="2"/>
        <v>155.82473864603421</v>
      </c>
      <c r="M18" t="s">
        <v>22</v>
      </c>
      <c r="N18">
        <f t="shared" si="7"/>
        <v>2.5555257137949611E-2</v>
      </c>
      <c r="P18">
        <f t="shared" si="3"/>
        <v>255.5525713794961</v>
      </c>
      <c r="Q18" s="9">
        <f t="shared" si="4"/>
        <v>91.552571379496101</v>
      </c>
      <c r="T18">
        <v>1388.6</v>
      </c>
      <c r="U18">
        <v>1.5</v>
      </c>
      <c r="V18">
        <f>T18*(1/J18)*10^3</f>
        <v>108.41407524808132</v>
      </c>
    </row>
    <row r="19" spans="1:23" hidden="1">
      <c r="A19" t="s">
        <v>23</v>
      </c>
      <c r="B19">
        <v>32.5</v>
      </c>
      <c r="C19">
        <f t="shared" si="5"/>
        <v>3.2500000000000001E-2</v>
      </c>
      <c r="D19">
        <v>200</v>
      </c>
      <c r="E19" s="3">
        <f t="shared" si="6"/>
        <v>1.6249999999999999E-4</v>
      </c>
      <c r="F19" s="8">
        <f t="shared" si="0"/>
        <v>162.5</v>
      </c>
      <c r="G19">
        <v>2352.9</v>
      </c>
      <c r="H19">
        <v>2347.8000000000002</v>
      </c>
      <c r="I19">
        <f t="shared" si="1"/>
        <v>2350.3500000000004</v>
      </c>
      <c r="J19">
        <v>12884.4</v>
      </c>
      <c r="K19">
        <v>3</v>
      </c>
      <c r="L19">
        <f t="shared" si="2"/>
        <v>182.41827326068739</v>
      </c>
      <c r="M19" t="s">
        <v>23</v>
      </c>
      <c r="N19">
        <f t="shared" si="7"/>
        <v>2.9095714585079639E-2</v>
      </c>
      <c r="P19">
        <f t="shared" si="3"/>
        <v>290.95714585079639</v>
      </c>
      <c r="Q19" s="9">
        <f>P19-(F19-K19)</f>
        <v>131.45714585079639</v>
      </c>
      <c r="T19">
        <v>1330.7</v>
      </c>
      <c r="U19">
        <v>1.5</v>
      </c>
      <c r="V19">
        <f>T19*(1/J19)*10^3</f>
        <v>103.27993542578623</v>
      </c>
    </row>
    <row r="20" spans="1:23" hidden="1">
      <c r="A20" t="s">
        <v>24</v>
      </c>
      <c r="B20">
        <v>39.200000000000003</v>
      </c>
      <c r="C20">
        <f t="shared" si="5"/>
        <v>3.9200000000000006E-2</v>
      </c>
      <c r="D20">
        <v>200</v>
      </c>
      <c r="E20" s="3">
        <f t="shared" si="6"/>
        <v>1.9600000000000002E-4</v>
      </c>
      <c r="F20" s="8">
        <f t="shared" si="0"/>
        <v>196.00000000000003</v>
      </c>
      <c r="G20">
        <v>940.7</v>
      </c>
      <c r="H20">
        <v>941.5</v>
      </c>
      <c r="I20">
        <f t="shared" si="1"/>
        <v>941.1</v>
      </c>
      <c r="J20">
        <v>4840.3</v>
      </c>
      <c r="K20">
        <v>3</v>
      </c>
      <c r="L20">
        <f t="shared" si="2"/>
        <v>194.43009730801811</v>
      </c>
      <c r="M20" t="s">
        <v>28</v>
      </c>
      <c r="N20">
        <f t="shared" si="7"/>
        <v>3.7525008780447497E-2</v>
      </c>
      <c r="P20">
        <f t="shared" si="3"/>
        <v>375.25008780447502</v>
      </c>
      <c r="Q20" s="9">
        <f t="shared" ref="Q20:Q25" si="8">P20-(F20-K20)</f>
        <v>182.25008780447499</v>
      </c>
      <c r="U20">
        <v>1.5</v>
      </c>
      <c r="V20">
        <f>T20*(1/J20)*10^3</f>
        <v>0</v>
      </c>
    </row>
    <row r="21" spans="1:23">
      <c r="F21" s="8"/>
      <c r="Q21" s="9"/>
    </row>
    <row r="22" spans="1:23" ht="15">
      <c r="A22" t="s">
        <v>39</v>
      </c>
      <c r="B22" s="12">
        <v>7.7</v>
      </c>
      <c r="C22" s="12">
        <f t="shared" si="5"/>
        <v>7.7000000000000002E-3</v>
      </c>
      <c r="D22" s="12">
        <v>200</v>
      </c>
      <c r="E22" s="3">
        <f t="shared" si="6"/>
        <v>3.8500000000000001E-5</v>
      </c>
      <c r="F22" s="14">
        <f t="shared" si="0"/>
        <v>38.5</v>
      </c>
      <c r="G22" s="12">
        <v>3531.7</v>
      </c>
      <c r="H22" s="12">
        <v>3557.7</v>
      </c>
      <c r="I22">
        <f t="shared" si="1"/>
        <v>3544.7</v>
      </c>
      <c r="J22" s="12">
        <v>18237.900000000001</v>
      </c>
      <c r="K22" s="12">
        <v>4.5</v>
      </c>
      <c r="L22" s="15">
        <f t="shared" si="2"/>
        <v>194.35899966553163</v>
      </c>
      <c r="M22" t="str">
        <f>A22</f>
        <v>Top1</v>
      </c>
      <c r="N22">
        <f t="shared" si="7"/>
        <v>6.608205988628075E-3</v>
      </c>
      <c r="O22" s="12">
        <v>100</v>
      </c>
      <c r="P22">
        <f>(N22/O22)*10^6</f>
        <v>66.082059886280746</v>
      </c>
      <c r="Q22" s="13">
        <f t="shared" si="8"/>
        <v>32.082059886280746</v>
      </c>
      <c r="R22" s="12">
        <v>1841.9</v>
      </c>
      <c r="S22" s="12">
        <v>1833.8</v>
      </c>
      <c r="T22">
        <f>(R22+S22)/2</f>
        <v>1837.85</v>
      </c>
      <c r="U22" s="12">
        <v>3</v>
      </c>
      <c r="V22" s="16">
        <f>T22*(1/J22)*10^3</f>
        <v>100.77092209081087</v>
      </c>
      <c r="W22" s="15">
        <f>Q22+F22-K22-U22</f>
        <v>63.082059886280746</v>
      </c>
    </row>
    <row r="23" spans="1:23" ht="15">
      <c r="A23" t="s">
        <v>40</v>
      </c>
      <c r="B23" s="12">
        <v>3.5</v>
      </c>
      <c r="C23" s="12">
        <f t="shared" si="5"/>
        <v>3.5000000000000001E-3</v>
      </c>
      <c r="D23" s="12">
        <v>200</v>
      </c>
      <c r="E23" s="3">
        <f t="shared" si="6"/>
        <v>1.7500000000000002E-5</v>
      </c>
      <c r="F23" s="14">
        <f t="shared" si="0"/>
        <v>17.500000000000004</v>
      </c>
      <c r="G23" s="12">
        <v>4789.3999999999996</v>
      </c>
      <c r="H23" s="12">
        <v>4784.2</v>
      </c>
      <c r="I23">
        <f t="shared" si="1"/>
        <v>4786.7999999999993</v>
      </c>
      <c r="J23" s="12">
        <v>22258.5</v>
      </c>
      <c r="K23" s="12">
        <v>6.5</v>
      </c>
      <c r="L23" s="15">
        <f t="shared" si="2"/>
        <v>215.05492283846618</v>
      </c>
      <c r="M23" t="str">
        <f t="shared" ref="M23:M58" si="9">A23</f>
        <v>Bottom1</v>
      </c>
      <c r="N23">
        <f t="shared" si="7"/>
        <v>2.3656041512231285E-3</v>
      </c>
      <c r="O23" s="12">
        <v>100</v>
      </c>
      <c r="P23">
        <f t="shared" ref="P23:P25" si="10">(N23/O23)*10^6</f>
        <v>23.656041512231287</v>
      </c>
      <c r="Q23" s="13">
        <f t="shared" si="8"/>
        <v>12.656041512231283</v>
      </c>
      <c r="R23" s="12">
        <v>2102.8000000000002</v>
      </c>
      <c r="S23" s="12">
        <v>2097.8000000000002</v>
      </c>
      <c r="T23">
        <f t="shared" ref="T23:T25" si="11">(R23+S23)/2</f>
        <v>2100.3000000000002</v>
      </c>
      <c r="U23" s="12">
        <v>3</v>
      </c>
      <c r="V23" s="16">
        <f>T23*(1/J23)*10^3</f>
        <v>94.359458184513798</v>
      </c>
      <c r="W23" s="15">
        <f t="shared" ref="W23:W25" si="12">Q23+F23-K23-U23</f>
        <v>20.656041512231287</v>
      </c>
    </row>
    <row r="24" spans="1:23" ht="15">
      <c r="A24" t="s">
        <v>41</v>
      </c>
      <c r="B24" s="12">
        <v>9.6999999999999993</v>
      </c>
      <c r="C24" s="12">
        <f t="shared" si="5"/>
        <v>9.6999999999999986E-3</v>
      </c>
      <c r="D24" s="12">
        <v>200</v>
      </c>
      <c r="E24" s="3">
        <f t="shared" si="6"/>
        <v>4.8499999999999993E-5</v>
      </c>
      <c r="F24" s="14">
        <f t="shared" si="0"/>
        <v>48.499999999999993</v>
      </c>
      <c r="G24" s="12">
        <v>4192.3999999999996</v>
      </c>
      <c r="H24" s="12">
        <v>4182.3</v>
      </c>
      <c r="I24">
        <f t="shared" si="1"/>
        <v>4187.3500000000004</v>
      </c>
      <c r="J24" s="12">
        <v>22045.4</v>
      </c>
      <c r="K24" s="12">
        <v>8</v>
      </c>
      <c r="L24" s="15">
        <f t="shared" si="2"/>
        <v>189.94211944441923</v>
      </c>
      <c r="M24" t="str">
        <f t="shared" si="9"/>
        <v>Top2</v>
      </c>
      <c r="N24">
        <f t="shared" si="7"/>
        <v>7.6926558374989778E-3</v>
      </c>
      <c r="O24" s="12">
        <v>100</v>
      </c>
      <c r="P24">
        <f t="shared" si="10"/>
        <v>76.926558374989781</v>
      </c>
      <c r="Q24" s="13">
        <f t="shared" si="8"/>
        <v>36.426558374989789</v>
      </c>
      <c r="R24" s="12">
        <v>2274.1</v>
      </c>
      <c r="S24" s="12">
        <v>2241.4</v>
      </c>
      <c r="T24">
        <f t="shared" si="11"/>
        <v>2257.75</v>
      </c>
      <c r="U24" s="12">
        <v>3</v>
      </c>
      <c r="V24" s="16">
        <f>T24*(1/J24)*10^3</f>
        <v>102.41365545646711</v>
      </c>
      <c r="W24" s="15">
        <f t="shared" si="12"/>
        <v>73.926558374989781</v>
      </c>
    </row>
    <row r="25" spans="1:23" ht="15">
      <c r="A25" t="s">
        <v>42</v>
      </c>
      <c r="B25" s="12">
        <v>4.2</v>
      </c>
      <c r="C25" s="12">
        <f t="shared" si="5"/>
        <v>4.2000000000000006E-3</v>
      </c>
      <c r="D25" s="12">
        <v>200</v>
      </c>
      <c r="E25" s="3">
        <f t="shared" si="6"/>
        <v>2.1000000000000002E-5</v>
      </c>
      <c r="F25" s="14">
        <f t="shared" si="0"/>
        <v>21.000000000000004</v>
      </c>
      <c r="G25" s="12">
        <v>4427.3999999999996</v>
      </c>
      <c r="H25" s="12">
        <v>4435.3</v>
      </c>
      <c r="I25">
        <f t="shared" si="1"/>
        <v>4431.3500000000004</v>
      </c>
      <c r="J25" s="12">
        <v>22440.6</v>
      </c>
      <c r="K25" s="12">
        <v>3</v>
      </c>
      <c r="L25" s="15">
        <f t="shared" si="2"/>
        <v>197.47021024393288</v>
      </c>
      <c r="M25" t="str">
        <f t="shared" si="9"/>
        <v>Bottom2</v>
      </c>
      <c r="N25">
        <f t="shared" si="7"/>
        <v>3.5544637843907927E-3</v>
      </c>
      <c r="O25" s="12">
        <v>100</v>
      </c>
      <c r="P25">
        <f t="shared" si="10"/>
        <v>35.544637843907921</v>
      </c>
      <c r="Q25" s="13">
        <f t="shared" si="8"/>
        <v>17.544637843907918</v>
      </c>
      <c r="R25" s="12">
        <v>2274.9</v>
      </c>
      <c r="S25" s="12">
        <v>2234.1</v>
      </c>
      <c r="T25">
        <f t="shared" si="11"/>
        <v>2254.5</v>
      </c>
      <c r="U25" s="12">
        <v>3</v>
      </c>
      <c r="V25" s="16">
        <f>T25*(1/J25)*10^3</f>
        <v>100.46522820245447</v>
      </c>
      <c r="W25" s="15">
        <f t="shared" si="12"/>
        <v>32.544637843907921</v>
      </c>
    </row>
    <row r="26" spans="1:23" ht="15">
      <c r="B26" s="12"/>
      <c r="C26" s="12"/>
      <c r="D26" s="12"/>
      <c r="E26"/>
      <c r="F26" s="14"/>
      <c r="G26" s="12"/>
      <c r="H26" s="12"/>
      <c r="J26" s="12"/>
      <c r="K26" s="12"/>
      <c r="L26" s="15"/>
      <c r="M26">
        <f t="shared" si="9"/>
        <v>0</v>
      </c>
      <c r="O26" s="12"/>
      <c r="Q26" s="13"/>
      <c r="R26" s="12"/>
      <c r="S26" s="12"/>
      <c r="U26" s="12"/>
      <c r="V26" s="16"/>
      <c r="W26" s="15"/>
    </row>
    <row r="27" spans="1:23" ht="15">
      <c r="B27" s="12"/>
      <c r="C27" s="12"/>
      <c r="D27" s="12"/>
      <c r="E27"/>
      <c r="F27" s="14"/>
      <c r="G27" s="12"/>
      <c r="H27" s="12"/>
      <c r="J27" s="12"/>
      <c r="K27" s="12"/>
      <c r="L27" s="15"/>
      <c r="M27">
        <f t="shared" si="9"/>
        <v>0</v>
      </c>
      <c r="O27" s="12"/>
      <c r="Q27" s="13"/>
      <c r="R27" s="12"/>
      <c r="S27" s="12"/>
      <c r="U27" s="12"/>
      <c r="V27" s="16"/>
      <c r="W27" s="15"/>
    </row>
    <row r="28" spans="1:23" ht="15">
      <c r="B28" s="12"/>
      <c r="C28" s="12"/>
      <c r="D28" s="12"/>
      <c r="E28"/>
      <c r="F28" s="14"/>
      <c r="G28" s="12"/>
      <c r="H28" s="12"/>
      <c r="J28" s="12"/>
      <c r="K28" s="12"/>
      <c r="L28" s="15"/>
      <c r="M28">
        <f t="shared" si="9"/>
        <v>0</v>
      </c>
      <c r="O28" s="12"/>
      <c r="Q28" s="13"/>
      <c r="R28" s="12"/>
      <c r="S28" s="12"/>
      <c r="U28" s="12"/>
      <c r="V28" s="16"/>
      <c r="W28" s="15"/>
    </row>
    <row r="29" spans="1:23" ht="15">
      <c r="B29" s="12"/>
      <c r="C29" s="12"/>
      <c r="D29" s="12"/>
      <c r="E29"/>
      <c r="F29" s="14"/>
      <c r="G29" s="12"/>
      <c r="H29" s="12"/>
      <c r="J29" s="12"/>
      <c r="K29" s="12"/>
      <c r="L29" s="15"/>
      <c r="M29">
        <f t="shared" si="9"/>
        <v>0</v>
      </c>
      <c r="O29" s="12"/>
      <c r="Q29" s="13"/>
      <c r="R29" s="12"/>
      <c r="S29" s="12"/>
      <c r="U29" s="12"/>
      <c r="V29" s="16"/>
      <c r="W29" s="15"/>
    </row>
    <row r="30" spans="1:23" ht="15">
      <c r="B30" s="12"/>
      <c r="C30" s="12"/>
      <c r="D30" s="12"/>
      <c r="E30"/>
      <c r="F30" s="14"/>
      <c r="G30" s="12"/>
      <c r="H30" s="12"/>
      <c r="J30" s="12"/>
      <c r="K30" s="12"/>
      <c r="L30" s="15"/>
      <c r="M30">
        <f t="shared" si="9"/>
        <v>0</v>
      </c>
      <c r="O30" s="12"/>
      <c r="Q30" s="13"/>
      <c r="R30" s="12"/>
      <c r="S30" s="12"/>
      <c r="U30" s="12"/>
      <c r="V30" s="16"/>
      <c r="W30" s="15"/>
    </row>
    <row r="31" spans="1:23" ht="15">
      <c r="B31" s="12"/>
      <c r="C31" s="12"/>
      <c r="D31" s="12"/>
      <c r="E31"/>
      <c r="F31" s="14"/>
      <c r="G31" s="12"/>
      <c r="H31" s="12"/>
      <c r="J31" s="12"/>
      <c r="K31" s="12"/>
      <c r="L31" s="15"/>
      <c r="M31">
        <f t="shared" si="9"/>
        <v>0</v>
      </c>
      <c r="O31" s="12"/>
      <c r="Q31" s="13"/>
      <c r="R31" s="12"/>
      <c r="S31" s="12"/>
      <c r="U31" s="12"/>
      <c r="V31" s="16"/>
      <c r="W31" s="15"/>
    </row>
    <row r="32" spans="1:23" ht="15">
      <c r="B32" s="12"/>
      <c r="C32" s="12"/>
      <c r="D32" s="12"/>
      <c r="E32"/>
      <c r="F32" s="14"/>
      <c r="G32" s="12"/>
      <c r="H32" s="12"/>
      <c r="J32" s="12"/>
      <c r="K32" s="12"/>
      <c r="L32" s="15"/>
      <c r="M32">
        <f t="shared" si="9"/>
        <v>0</v>
      </c>
      <c r="O32" s="12"/>
      <c r="Q32" s="13"/>
      <c r="R32" s="12"/>
      <c r="S32" s="12"/>
      <c r="U32" s="12"/>
      <c r="V32" s="16"/>
      <c r="W32" s="15"/>
    </row>
    <row r="33" spans="2:23" ht="15">
      <c r="B33" s="12"/>
      <c r="C33" s="12"/>
      <c r="D33" s="12"/>
      <c r="E33"/>
      <c r="F33" s="14"/>
      <c r="G33" s="12"/>
      <c r="H33" s="12"/>
      <c r="J33" s="12"/>
      <c r="K33" s="12"/>
      <c r="L33" s="15"/>
      <c r="M33">
        <f t="shared" si="9"/>
        <v>0</v>
      </c>
      <c r="O33" s="12"/>
      <c r="Q33" s="13"/>
      <c r="R33" s="12"/>
      <c r="S33" s="12"/>
      <c r="U33" s="12"/>
      <c r="V33" s="16"/>
      <c r="W33" s="15"/>
    </row>
    <row r="34" spans="2:23" ht="15">
      <c r="B34" s="12"/>
      <c r="C34" s="12"/>
      <c r="D34" s="12"/>
      <c r="E34"/>
      <c r="F34" s="14"/>
      <c r="G34" s="12"/>
      <c r="H34" s="12"/>
      <c r="J34" s="12"/>
      <c r="K34" s="12"/>
      <c r="L34" s="15"/>
      <c r="M34">
        <f t="shared" si="9"/>
        <v>0</v>
      </c>
      <c r="O34" s="12"/>
      <c r="Q34" s="13"/>
      <c r="R34" s="12"/>
      <c r="S34" s="12"/>
      <c r="U34" s="12"/>
      <c r="V34" s="16"/>
      <c r="W34" s="15"/>
    </row>
    <row r="35" spans="2:23" ht="15">
      <c r="B35" s="12"/>
      <c r="C35" s="12"/>
      <c r="D35" s="12"/>
      <c r="E35"/>
      <c r="F35" s="14"/>
      <c r="G35" s="12"/>
      <c r="H35" s="12"/>
      <c r="J35" s="12"/>
      <c r="K35" s="12"/>
      <c r="L35" s="15"/>
      <c r="M35">
        <f t="shared" si="9"/>
        <v>0</v>
      </c>
      <c r="O35" s="12"/>
      <c r="Q35" s="13"/>
      <c r="R35" s="12"/>
      <c r="S35" s="12"/>
      <c r="U35" s="12"/>
      <c r="V35" s="16"/>
      <c r="W35" s="15"/>
    </row>
    <row r="36" spans="2:23" ht="15">
      <c r="B36" s="12"/>
      <c r="C36" s="12"/>
      <c r="D36" s="12"/>
      <c r="F36" s="14"/>
      <c r="G36" s="12"/>
      <c r="H36" s="12"/>
      <c r="J36" s="12"/>
      <c r="K36" s="12"/>
      <c r="L36" s="15"/>
      <c r="M36">
        <f t="shared" si="9"/>
        <v>0</v>
      </c>
      <c r="O36" s="12"/>
      <c r="Q36" s="13"/>
      <c r="R36" s="12"/>
      <c r="S36" s="12"/>
      <c r="U36" s="12"/>
      <c r="V36" s="16"/>
      <c r="W36" s="15"/>
    </row>
    <row r="37" spans="2:23" ht="15">
      <c r="B37" s="12"/>
      <c r="C37" s="12"/>
      <c r="D37" s="12"/>
      <c r="F37" s="14"/>
      <c r="G37" s="12"/>
      <c r="H37" s="12"/>
      <c r="J37" s="12"/>
      <c r="K37" s="12"/>
      <c r="L37" s="15"/>
      <c r="M37">
        <f t="shared" si="9"/>
        <v>0</v>
      </c>
      <c r="O37" s="12"/>
      <c r="Q37" s="13"/>
      <c r="R37" s="12"/>
      <c r="S37" s="12"/>
      <c r="U37" s="12"/>
      <c r="V37" s="16"/>
      <c r="W37" s="15"/>
    </row>
    <row r="38" spans="2:23" ht="15">
      <c r="B38" s="12"/>
      <c r="C38" s="12"/>
      <c r="D38" s="12"/>
      <c r="F38" s="14"/>
      <c r="G38" s="12"/>
      <c r="H38" s="12"/>
      <c r="J38" s="12"/>
      <c r="K38" s="12"/>
      <c r="L38" s="15"/>
      <c r="M38">
        <f t="shared" si="9"/>
        <v>0</v>
      </c>
      <c r="O38" s="12"/>
      <c r="Q38" s="13"/>
      <c r="R38" s="12"/>
      <c r="S38" s="12"/>
      <c r="U38" s="12"/>
      <c r="V38" s="16"/>
      <c r="W38" s="15"/>
    </row>
    <row r="39" spans="2:23" ht="15">
      <c r="B39" s="12"/>
      <c r="C39" s="12"/>
      <c r="D39" s="12"/>
      <c r="F39" s="14"/>
      <c r="G39" s="12"/>
      <c r="H39" s="12"/>
      <c r="J39" s="12"/>
      <c r="K39" s="12"/>
      <c r="L39" s="15"/>
      <c r="M39">
        <f t="shared" si="9"/>
        <v>0</v>
      </c>
      <c r="O39" s="12"/>
      <c r="Q39" s="13"/>
      <c r="R39" s="12"/>
      <c r="S39" s="12"/>
      <c r="U39" s="12"/>
      <c r="V39" s="16"/>
      <c r="W39" s="15"/>
    </row>
    <row r="40" spans="2:23" ht="15">
      <c r="B40" s="12"/>
      <c r="C40" s="12"/>
      <c r="D40" s="12"/>
      <c r="F40" s="14"/>
      <c r="G40" s="12"/>
      <c r="H40" s="12"/>
      <c r="J40" s="12"/>
      <c r="K40" s="12"/>
      <c r="L40" s="15"/>
      <c r="M40">
        <f t="shared" si="9"/>
        <v>0</v>
      </c>
      <c r="O40" s="12"/>
      <c r="Q40" s="13"/>
      <c r="R40" s="12"/>
      <c r="S40" s="12"/>
      <c r="U40" s="12"/>
      <c r="V40" s="16"/>
      <c r="W40" s="15"/>
    </row>
    <row r="41" spans="2:23" ht="15">
      <c r="B41" s="12"/>
      <c r="C41" s="12"/>
      <c r="D41" s="12"/>
      <c r="F41" s="14"/>
      <c r="G41" s="12"/>
      <c r="H41" s="12"/>
      <c r="J41" s="12"/>
      <c r="K41" s="12"/>
      <c r="L41" s="15"/>
      <c r="M41">
        <f t="shared" si="9"/>
        <v>0</v>
      </c>
      <c r="O41" s="12"/>
      <c r="Q41" s="13"/>
      <c r="R41" s="12"/>
      <c r="S41" s="12"/>
      <c r="U41" s="12"/>
      <c r="V41" s="16"/>
      <c r="W41" s="15"/>
    </row>
    <row r="42" spans="2:23" ht="15">
      <c r="B42" s="12"/>
      <c r="C42" s="12"/>
      <c r="D42" s="12"/>
      <c r="F42" s="14"/>
      <c r="G42" s="12"/>
      <c r="H42" s="12"/>
      <c r="J42" s="12"/>
      <c r="K42" s="12"/>
      <c r="L42" s="15"/>
      <c r="M42">
        <f t="shared" si="9"/>
        <v>0</v>
      </c>
      <c r="O42" s="12"/>
      <c r="Q42" s="13"/>
      <c r="R42" s="12"/>
      <c r="S42" s="12"/>
      <c r="U42" s="12"/>
      <c r="V42" s="16"/>
      <c r="W42" s="15"/>
    </row>
    <row r="43" spans="2:23" ht="15">
      <c r="B43" s="12"/>
      <c r="C43" s="12"/>
      <c r="D43" s="12"/>
      <c r="F43" s="14"/>
      <c r="G43" s="12"/>
      <c r="H43" s="12"/>
      <c r="J43" s="12"/>
      <c r="K43" s="12"/>
      <c r="L43" s="15"/>
      <c r="M43">
        <f t="shared" si="9"/>
        <v>0</v>
      </c>
      <c r="O43" s="12"/>
      <c r="Q43" s="13"/>
      <c r="R43" s="12"/>
      <c r="S43" s="12"/>
      <c r="U43" s="12"/>
      <c r="V43" s="16"/>
      <c r="W43" s="15"/>
    </row>
    <row r="44" spans="2:23" ht="15">
      <c r="B44" s="12"/>
      <c r="C44" s="12"/>
      <c r="D44" s="12"/>
      <c r="F44" s="14"/>
      <c r="G44" s="12"/>
      <c r="H44" s="12"/>
      <c r="J44" s="12"/>
      <c r="K44" s="12"/>
      <c r="L44" s="15"/>
      <c r="M44">
        <f t="shared" si="9"/>
        <v>0</v>
      </c>
      <c r="O44" s="12"/>
      <c r="Q44" s="13"/>
      <c r="R44" s="12"/>
      <c r="S44" s="12"/>
      <c r="U44" s="12"/>
      <c r="V44" s="16"/>
      <c r="W44" s="15"/>
    </row>
    <row r="45" spans="2:23" ht="15">
      <c r="B45" s="12"/>
      <c r="C45" s="12"/>
      <c r="D45" s="12"/>
      <c r="F45" s="14"/>
      <c r="G45" s="12"/>
      <c r="H45" s="12"/>
      <c r="J45" s="12"/>
      <c r="K45" s="12"/>
      <c r="L45" s="15"/>
      <c r="M45">
        <f t="shared" si="9"/>
        <v>0</v>
      </c>
      <c r="O45" s="12"/>
      <c r="Q45" s="13"/>
      <c r="R45" s="12"/>
      <c r="S45" s="12"/>
      <c r="U45" s="12"/>
      <c r="V45" s="16"/>
      <c r="W45" s="15"/>
    </row>
    <row r="46" spans="2:23" ht="15">
      <c r="B46" s="12"/>
      <c r="C46" s="12"/>
      <c r="D46" s="12"/>
      <c r="F46" s="14"/>
      <c r="G46" s="12"/>
      <c r="H46" s="12"/>
      <c r="J46" s="12"/>
      <c r="K46" s="12"/>
      <c r="L46" s="15"/>
      <c r="M46">
        <f t="shared" si="9"/>
        <v>0</v>
      </c>
      <c r="O46" s="12"/>
      <c r="Q46" s="13"/>
      <c r="R46" s="12"/>
      <c r="S46" s="12"/>
      <c r="U46" s="12"/>
      <c r="V46" s="16"/>
      <c r="W46" s="15"/>
    </row>
    <row r="47" spans="2:23" ht="15">
      <c r="B47" s="12"/>
      <c r="C47" s="12"/>
      <c r="D47" s="12"/>
      <c r="F47" s="14"/>
      <c r="G47" s="12"/>
      <c r="H47" s="12"/>
      <c r="J47" s="12"/>
      <c r="K47" s="12"/>
      <c r="L47" s="15"/>
      <c r="M47">
        <f t="shared" si="9"/>
        <v>0</v>
      </c>
      <c r="O47" s="12"/>
      <c r="Q47" s="13"/>
      <c r="R47" s="12"/>
      <c r="S47" s="12"/>
      <c r="U47" s="12"/>
      <c r="V47" s="16"/>
      <c r="W47" s="15"/>
    </row>
    <row r="48" spans="2:23" ht="15">
      <c r="B48" s="12"/>
      <c r="C48" s="12"/>
      <c r="D48" s="12"/>
      <c r="F48" s="14"/>
      <c r="G48" s="12"/>
      <c r="H48" s="12"/>
      <c r="J48" s="12"/>
      <c r="K48" s="12"/>
      <c r="L48" s="15"/>
      <c r="M48">
        <f t="shared" si="9"/>
        <v>0</v>
      </c>
      <c r="O48" s="12"/>
      <c r="Q48" s="13"/>
      <c r="R48" s="12"/>
      <c r="S48" s="12"/>
      <c r="U48" s="12"/>
      <c r="V48" s="16"/>
      <c r="W48" s="15"/>
    </row>
    <row r="49" spans="2:23" ht="15">
      <c r="B49" s="12"/>
      <c r="C49" s="12"/>
      <c r="D49" s="12"/>
      <c r="F49" s="14"/>
      <c r="G49" s="12"/>
      <c r="H49" s="12"/>
      <c r="J49" s="12"/>
      <c r="K49" s="12"/>
      <c r="L49" s="15"/>
      <c r="M49">
        <f t="shared" si="9"/>
        <v>0</v>
      </c>
      <c r="O49" s="12"/>
      <c r="Q49" s="13"/>
      <c r="R49" s="12"/>
      <c r="S49" s="12"/>
      <c r="U49" s="12"/>
      <c r="V49" s="16"/>
      <c r="W49" s="15"/>
    </row>
    <row r="50" spans="2:23" ht="15">
      <c r="B50" s="12"/>
      <c r="C50" s="12"/>
      <c r="D50" s="12"/>
      <c r="F50" s="14"/>
      <c r="G50" s="12"/>
      <c r="H50" s="12"/>
      <c r="J50" s="12"/>
      <c r="K50" s="12"/>
      <c r="L50" s="15"/>
      <c r="M50">
        <f t="shared" si="9"/>
        <v>0</v>
      </c>
      <c r="O50" s="12"/>
      <c r="Q50" s="13"/>
      <c r="R50" s="12"/>
      <c r="S50" s="12"/>
      <c r="U50" s="12"/>
      <c r="V50" s="16"/>
      <c r="W50" s="15"/>
    </row>
    <row r="51" spans="2:23" ht="15">
      <c r="B51" s="12"/>
      <c r="C51" s="12"/>
      <c r="D51" s="12"/>
      <c r="F51" s="14"/>
      <c r="G51" s="12"/>
      <c r="H51" s="12"/>
      <c r="J51" s="12"/>
      <c r="K51" s="12"/>
      <c r="L51" s="15"/>
      <c r="M51">
        <f t="shared" si="9"/>
        <v>0</v>
      </c>
      <c r="O51" s="12"/>
      <c r="Q51" s="13"/>
      <c r="R51" s="12"/>
      <c r="S51" s="12"/>
      <c r="U51" s="12"/>
      <c r="V51" s="16"/>
      <c r="W51" s="15"/>
    </row>
    <row r="52" spans="2:23" ht="15">
      <c r="B52" s="12"/>
      <c r="C52" s="12"/>
      <c r="D52" s="12"/>
      <c r="F52" s="14"/>
      <c r="G52" s="12"/>
      <c r="H52" s="12"/>
      <c r="J52" s="12"/>
      <c r="K52" s="12"/>
      <c r="L52" s="15"/>
      <c r="M52">
        <f t="shared" si="9"/>
        <v>0</v>
      </c>
      <c r="O52" s="12"/>
      <c r="Q52" s="13"/>
      <c r="R52" s="12"/>
      <c r="S52" s="12"/>
      <c r="U52" s="12"/>
      <c r="V52" s="16"/>
      <c r="W52" s="15"/>
    </row>
    <row r="53" spans="2:23" ht="15">
      <c r="B53" s="12"/>
      <c r="C53" s="12"/>
      <c r="D53" s="12"/>
      <c r="F53" s="14"/>
      <c r="G53" s="12"/>
      <c r="H53" s="12"/>
      <c r="J53" s="12"/>
      <c r="K53" s="12"/>
      <c r="L53" s="15"/>
      <c r="M53">
        <f t="shared" si="9"/>
        <v>0</v>
      </c>
      <c r="O53" s="12"/>
      <c r="Q53" s="13"/>
      <c r="R53" s="12"/>
      <c r="S53" s="12"/>
      <c r="U53" s="12"/>
      <c r="V53" s="16"/>
      <c r="W53" s="15"/>
    </row>
    <row r="54" spans="2:23" ht="15">
      <c r="B54" s="12"/>
      <c r="C54" s="12"/>
      <c r="D54" s="12"/>
      <c r="F54" s="14"/>
      <c r="G54" s="12"/>
      <c r="H54" s="12"/>
      <c r="J54" s="12"/>
      <c r="K54" s="12"/>
      <c r="L54" s="15"/>
      <c r="M54">
        <f t="shared" si="9"/>
        <v>0</v>
      </c>
      <c r="O54" s="12"/>
      <c r="Q54" s="13"/>
      <c r="R54" s="12"/>
      <c r="S54" s="12"/>
      <c r="U54" s="12"/>
      <c r="V54" s="16"/>
      <c r="W54" s="15"/>
    </row>
    <row r="55" spans="2:23" ht="15">
      <c r="B55" s="12"/>
      <c r="C55" s="12"/>
      <c r="D55" s="12"/>
      <c r="F55" s="14"/>
      <c r="G55" s="12"/>
      <c r="H55" s="12"/>
      <c r="J55" s="12"/>
      <c r="K55" s="12"/>
      <c r="L55" s="15"/>
      <c r="M55">
        <f t="shared" si="9"/>
        <v>0</v>
      </c>
      <c r="O55" s="12"/>
      <c r="Q55" s="13"/>
      <c r="R55" s="12"/>
      <c r="S55" s="12"/>
      <c r="U55" s="12"/>
      <c r="V55" s="16"/>
      <c r="W55" s="15"/>
    </row>
    <row r="56" spans="2:23" ht="15">
      <c r="B56" s="12"/>
      <c r="C56" s="12"/>
      <c r="D56" s="12"/>
      <c r="F56" s="14"/>
      <c r="G56" s="12"/>
      <c r="H56" s="12"/>
      <c r="J56" s="12"/>
      <c r="K56" s="12"/>
      <c r="L56" s="15"/>
      <c r="M56">
        <f t="shared" si="9"/>
        <v>0</v>
      </c>
      <c r="O56" s="12"/>
      <c r="Q56" s="13"/>
      <c r="R56" s="12"/>
      <c r="S56" s="12"/>
      <c r="U56" s="12"/>
      <c r="V56" s="16"/>
      <c r="W56" s="15"/>
    </row>
    <row r="57" spans="2:23" ht="15">
      <c r="B57" s="12"/>
      <c r="C57" s="12"/>
      <c r="D57" s="12"/>
      <c r="F57" s="14"/>
      <c r="G57" s="12"/>
      <c r="H57" s="12"/>
      <c r="J57" s="12"/>
      <c r="K57" s="12"/>
      <c r="L57" s="15"/>
      <c r="M57">
        <f t="shared" si="9"/>
        <v>0</v>
      </c>
      <c r="O57" s="12"/>
      <c r="Q57" s="13"/>
      <c r="R57" s="12"/>
      <c r="S57" s="12"/>
      <c r="U57" s="12"/>
      <c r="V57" s="16"/>
      <c r="W57" s="15"/>
    </row>
    <row r="58" spans="2:23" ht="15">
      <c r="B58" s="12"/>
      <c r="C58" s="12"/>
      <c r="D58" s="12"/>
      <c r="F58" s="14"/>
      <c r="G58" s="12"/>
      <c r="H58" s="12"/>
      <c r="J58" s="12"/>
      <c r="K58" s="12"/>
      <c r="L58" s="15"/>
      <c r="M58">
        <f t="shared" si="9"/>
        <v>0</v>
      </c>
      <c r="O58" s="12"/>
      <c r="Q58" s="13"/>
      <c r="R58" s="12"/>
      <c r="S58" s="12"/>
      <c r="U58" s="12"/>
      <c r="V58" s="16"/>
      <c r="W58" s="15"/>
    </row>
  </sheetData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Perkons</dc:creator>
  <cp:lastModifiedBy>Nicholas Perkons</cp:lastModifiedBy>
  <cp:lastPrinted>2011-06-21T19:16:45Z</cp:lastPrinted>
  <dcterms:created xsi:type="dcterms:W3CDTF">2011-06-21T14:29:59Z</dcterms:created>
  <dcterms:modified xsi:type="dcterms:W3CDTF">2011-07-12T19:10:58Z</dcterms:modified>
</cp:coreProperties>
</file>