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60" windowWidth="15180" windowHeight="93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O3" i="1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"/>
  <c r="G5"/>
  <c r="H2"/>
  <c r="D2"/>
  <c r="E2"/>
  <c r="K2"/>
  <c r="D3"/>
  <c r="E3"/>
  <c r="K3"/>
  <c r="D4"/>
  <c r="E4"/>
  <c r="K4"/>
  <c r="D5"/>
  <c r="E5"/>
  <c r="K5"/>
  <c r="D6"/>
  <c r="E6"/>
  <c r="K6"/>
  <c r="D7"/>
  <c r="E7"/>
  <c r="K7"/>
  <c r="D8"/>
  <c r="E8"/>
  <c r="K8"/>
  <c r="D9"/>
  <c r="E9"/>
  <c r="K9"/>
  <c r="D10"/>
  <c r="E10"/>
  <c r="K10"/>
  <c r="D11"/>
  <c r="E11"/>
  <c r="K11"/>
  <c r="K12"/>
  <c r="K13"/>
  <c r="K14"/>
  <c r="K15"/>
  <c r="K16"/>
  <c r="K17"/>
  <c r="K18"/>
  <c r="K19"/>
  <c r="K20"/>
  <c r="K21"/>
  <c r="K22"/>
  <c r="K23"/>
  <c r="K24"/>
  <c r="K25"/>
</calcChain>
</file>

<file path=xl/sharedStrings.xml><?xml version="1.0" encoding="utf-8"?>
<sst xmlns="http://schemas.openxmlformats.org/spreadsheetml/2006/main" count="11" uniqueCount="8">
  <si>
    <t>distance</t>
  </si>
  <si>
    <t>voltage</t>
  </si>
  <si>
    <t>time</t>
  </si>
  <si>
    <t>distance(corrected)</t>
  </si>
  <si>
    <t>aver volt</t>
  </si>
  <si>
    <t>relative error</t>
  </si>
  <si>
    <t>minimum sample slope</t>
  </si>
  <si>
    <t>maximum sample slope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</si>
</sst>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33572710951526E-2"/>
          <c:y val="8.6666948785640574E-2"/>
          <c:w val="0.62836624775583483"/>
          <c:h val="0.76333581815044971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Eq val="1"/>
            <c:trendlineLbl>
              <c:layout>
                <c:manualLayout>
                  <c:x val="-0.19128665469778575"/>
                  <c:y val="7.0746396973458664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Sheet1!$A$2:$A$11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42</c:v>
                </c:pt>
                <c:pt idx="8">
                  <c:v>48</c:v>
                </c:pt>
                <c:pt idx="9">
                  <c:v>54</c:v>
                </c:pt>
              </c:numCache>
            </c:numRef>
          </c:xVal>
          <c:yVal>
            <c:numRef>
              <c:f>Sheet1!$B$2:$B$11</c:f>
              <c:numCache>
                <c:formatCode>General</c:formatCode>
                <c:ptCount val="10"/>
                <c:pt idx="0">
                  <c:v>4.72</c:v>
                </c:pt>
                <c:pt idx="1">
                  <c:v>4.84</c:v>
                </c:pt>
                <c:pt idx="2">
                  <c:v>4.8</c:v>
                </c:pt>
                <c:pt idx="3">
                  <c:v>4.88</c:v>
                </c:pt>
                <c:pt idx="4">
                  <c:v>4.92</c:v>
                </c:pt>
                <c:pt idx="5">
                  <c:v>4.92</c:v>
                </c:pt>
                <c:pt idx="6">
                  <c:v>4.96</c:v>
                </c:pt>
                <c:pt idx="7">
                  <c:v>5</c:v>
                </c:pt>
                <c:pt idx="8">
                  <c:v>5.04</c:v>
                </c:pt>
                <c:pt idx="9">
                  <c:v>5.04</c:v>
                </c:pt>
              </c:numCache>
            </c:numRef>
          </c:yVal>
        </c:ser>
        <c:axId val="55056256"/>
        <c:axId val="55057792"/>
      </c:scatterChart>
      <c:valAx>
        <c:axId val="5505625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057792"/>
        <c:crosses val="autoZero"/>
        <c:crossBetween val="midCat"/>
      </c:valAx>
      <c:valAx>
        <c:axId val="550577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05625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763016157989227"/>
          <c:y val="0.39666795790350878"/>
          <c:w val="0.22800718132854578"/>
          <c:h val="0.1433337999147132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7966121519819828"/>
          <c:y val="4.6563243316981487E-2"/>
          <c:w val="0.79887093801966147"/>
          <c:h val="0.8004443255919198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21082060805554789"/>
                  <c:y val="-4.1291829643182272E-3"/>
                </c:manualLayout>
              </c:layout>
              <c:numFmt formatCode="0.0000E+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Sheet1!$A$2:$A$11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42</c:v>
                </c:pt>
                <c:pt idx="8">
                  <c:v>48</c:v>
                </c:pt>
                <c:pt idx="9">
                  <c:v>54</c:v>
                </c:pt>
              </c:numCache>
            </c:numRef>
          </c:xVal>
          <c:yVal>
            <c:numRef>
              <c:f>Sheet1!$D$2:$D$11</c:f>
              <c:numCache>
                <c:formatCode>General</c:formatCode>
                <c:ptCount val="10"/>
                <c:pt idx="0">
                  <c:v>2.3599999999999996E-8</c:v>
                </c:pt>
                <c:pt idx="1">
                  <c:v>2.4199999999999998E-8</c:v>
                </c:pt>
                <c:pt idx="2">
                  <c:v>2.3999999999999997E-8</c:v>
                </c:pt>
                <c:pt idx="3">
                  <c:v>2.4399999999999997E-8</c:v>
                </c:pt>
                <c:pt idx="4">
                  <c:v>2.4599999999999999E-8</c:v>
                </c:pt>
                <c:pt idx="5">
                  <c:v>2.4599999999999999E-8</c:v>
                </c:pt>
                <c:pt idx="6">
                  <c:v>2.4799999999999997E-8</c:v>
                </c:pt>
                <c:pt idx="7">
                  <c:v>2.4999999999999999E-8</c:v>
                </c:pt>
                <c:pt idx="8">
                  <c:v>2.5200000000000001E-8</c:v>
                </c:pt>
                <c:pt idx="9">
                  <c:v>2.5200000000000001E-8</c:v>
                </c:pt>
              </c:numCache>
            </c:numRef>
          </c:yVal>
        </c:ser>
        <c:ser>
          <c:idx val="1"/>
          <c:order val="1"/>
          <c:spPr>
            <a:ln w="25400">
              <a:solidFill>
                <a:srgbClr val="FF00FF"/>
              </a:solidFill>
              <a:prstDash val="sysDash"/>
            </a:ln>
          </c:spPr>
          <c:marker>
            <c:symbol val="none"/>
          </c:marker>
          <c:xVal>
            <c:numRef>
              <c:f>Sheet1!$A$2:$A$11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42</c:v>
                </c:pt>
                <c:pt idx="8">
                  <c:v>48</c:v>
                </c:pt>
                <c:pt idx="9">
                  <c:v>54</c:v>
                </c:pt>
              </c:numCache>
            </c:numRef>
          </c:xVal>
          <c:yVal>
            <c:numRef>
              <c:f>Sheet1!$E$2:$E$11</c:f>
              <c:numCache>
                <c:formatCode>0.00E+00</c:formatCode>
                <c:ptCount val="10"/>
                <c:pt idx="0">
                  <c:v>2.3800000000000001E-8</c:v>
                </c:pt>
                <c:pt idx="1">
                  <c:v>2.398E-8</c:v>
                </c:pt>
                <c:pt idx="2">
                  <c:v>2.4160000000000003E-8</c:v>
                </c:pt>
                <c:pt idx="3">
                  <c:v>2.4340000000000002E-8</c:v>
                </c:pt>
                <c:pt idx="4">
                  <c:v>2.4520000000000001E-8</c:v>
                </c:pt>
                <c:pt idx="5">
                  <c:v>2.4700000000000003E-8</c:v>
                </c:pt>
                <c:pt idx="6">
                  <c:v>2.4880000000000002E-8</c:v>
                </c:pt>
                <c:pt idx="7">
                  <c:v>2.5060000000000001E-8</c:v>
                </c:pt>
                <c:pt idx="8">
                  <c:v>2.524E-8</c:v>
                </c:pt>
                <c:pt idx="9">
                  <c:v>2.5420000000000002E-8</c:v>
                </c:pt>
              </c:numCache>
            </c:numRef>
          </c:yVal>
        </c:ser>
        <c:axId val="55099776"/>
        <c:axId val="55101312"/>
      </c:scatterChart>
      <c:valAx>
        <c:axId val="5509977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101312"/>
        <c:crosses val="autoZero"/>
        <c:crossBetween val="midCat"/>
      </c:valAx>
      <c:valAx>
        <c:axId val="551013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09977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Speed of light</a:t>
            </a:r>
          </a:p>
        </c:rich>
      </c:tx>
      <c:layout>
        <c:manualLayout>
          <c:xMode val="edge"/>
          <c:yMode val="edge"/>
          <c:x val="0.38900203665987781"/>
          <c:y val="3.666678602469409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6476578411405294"/>
          <c:y val="0.21666737196410144"/>
          <c:w val="0.51527494908350302"/>
          <c:h val="0.54666844618634824"/>
        </c:manualLayout>
      </c:layout>
      <c:scatterChart>
        <c:scatterStyle val="lineMarker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/>
              <c:numFmt formatCode="0.00E+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Sheet1!$I$2:$I$25</c:f>
              <c:numCache>
                <c:formatCode>General</c:formatCode>
                <c:ptCount val="24"/>
                <c:pt idx="0">
                  <c:v>5.12</c:v>
                </c:pt>
                <c:pt idx="1">
                  <c:v>5.14</c:v>
                </c:pt>
                <c:pt idx="2">
                  <c:v>5.12</c:v>
                </c:pt>
                <c:pt idx="3">
                  <c:v>5.12</c:v>
                </c:pt>
                <c:pt idx="4">
                  <c:v>5.0999999999999996</c:v>
                </c:pt>
                <c:pt idx="5">
                  <c:v>5.08</c:v>
                </c:pt>
                <c:pt idx="6">
                  <c:v>5.0599999999999996</c:v>
                </c:pt>
                <c:pt idx="7">
                  <c:v>5.0599999999999996</c:v>
                </c:pt>
                <c:pt idx="8">
                  <c:v>5.04</c:v>
                </c:pt>
                <c:pt idx="9">
                  <c:v>5.0199999999999996</c:v>
                </c:pt>
                <c:pt idx="10">
                  <c:v>5.04</c:v>
                </c:pt>
                <c:pt idx="11">
                  <c:v>5</c:v>
                </c:pt>
                <c:pt idx="12">
                  <c:v>4.96</c:v>
                </c:pt>
                <c:pt idx="13">
                  <c:v>4.96</c:v>
                </c:pt>
                <c:pt idx="14">
                  <c:v>4.92</c:v>
                </c:pt>
                <c:pt idx="15">
                  <c:v>4.92</c:v>
                </c:pt>
                <c:pt idx="16">
                  <c:v>4.9000000000000004</c:v>
                </c:pt>
                <c:pt idx="17">
                  <c:v>4.8600000000000003</c:v>
                </c:pt>
                <c:pt idx="18">
                  <c:v>4.8600000000000003</c:v>
                </c:pt>
                <c:pt idx="19">
                  <c:v>4.84</c:v>
                </c:pt>
                <c:pt idx="20">
                  <c:v>4.82</c:v>
                </c:pt>
                <c:pt idx="21">
                  <c:v>4.82</c:v>
                </c:pt>
                <c:pt idx="22">
                  <c:v>4.8</c:v>
                </c:pt>
                <c:pt idx="23">
                  <c:v>4.8</c:v>
                </c:pt>
              </c:numCache>
            </c:numRef>
          </c:xVal>
          <c:yVal>
            <c:numRef>
              <c:f>Sheet1!$K$2:$K$25</c:f>
              <c:numCache>
                <c:formatCode>General</c:formatCode>
                <c:ptCount val="24"/>
                <c:pt idx="0">
                  <c:v>2.5600000000000001E-8</c:v>
                </c:pt>
                <c:pt idx="1">
                  <c:v>2.5699999999999999E-8</c:v>
                </c:pt>
                <c:pt idx="2">
                  <c:v>2.5600000000000001E-8</c:v>
                </c:pt>
                <c:pt idx="3">
                  <c:v>2.5600000000000001E-8</c:v>
                </c:pt>
                <c:pt idx="4">
                  <c:v>2.55E-8</c:v>
                </c:pt>
                <c:pt idx="5">
                  <c:v>2.5400000000000002E-8</c:v>
                </c:pt>
                <c:pt idx="6">
                  <c:v>2.5299999999999998E-8</c:v>
                </c:pt>
                <c:pt idx="7">
                  <c:v>2.5299999999999998E-8</c:v>
                </c:pt>
                <c:pt idx="8">
                  <c:v>2.5200000000000001E-8</c:v>
                </c:pt>
                <c:pt idx="9">
                  <c:v>2.51E-8</c:v>
                </c:pt>
                <c:pt idx="10">
                  <c:v>2.5200000000000001E-8</c:v>
                </c:pt>
                <c:pt idx="11">
                  <c:v>2.4999999999999999E-8</c:v>
                </c:pt>
                <c:pt idx="12">
                  <c:v>2.48E-8</c:v>
                </c:pt>
                <c:pt idx="13">
                  <c:v>2.48E-8</c:v>
                </c:pt>
                <c:pt idx="14">
                  <c:v>2.4599999999999999E-8</c:v>
                </c:pt>
                <c:pt idx="15">
                  <c:v>2.4599999999999999E-8</c:v>
                </c:pt>
                <c:pt idx="16">
                  <c:v>2.4500000000000001E-8</c:v>
                </c:pt>
                <c:pt idx="17">
                  <c:v>2.4300000000000003E-8</c:v>
                </c:pt>
                <c:pt idx="18">
                  <c:v>2.4300000000000003E-8</c:v>
                </c:pt>
                <c:pt idx="19">
                  <c:v>2.4199999999999998E-8</c:v>
                </c:pt>
                <c:pt idx="20">
                  <c:v>2.4100000000000001E-8</c:v>
                </c:pt>
                <c:pt idx="21">
                  <c:v>2.4100000000000001E-8</c:v>
                </c:pt>
                <c:pt idx="22">
                  <c:v>2.4E-8</c:v>
                </c:pt>
                <c:pt idx="23">
                  <c:v>2.4E-8</c:v>
                </c:pt>
              </c:numCache>
            </c:numRef>
          </c:yVal>
        </c:ser>
        <c:axId val="55285248"/>
        <c:axId val="55287168"/>
      </c:scatterChart>
      <c:valAx>
        <c:axId val="552852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in cm</a:t>
                </a:r>
              </a:p>
            </c:rich>
          </c:tx>
          <c:layout>
            <c:manualLayout>
              <c:xMode val="edge"/>
              <c:yMode val="edge"/>
              <c:x val="0.42362525458248473"/>
              <c:y val="0.8666694878564057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287168"/>
        <c:crosses val="autoZero"/>
        <c:crossBetween val="midCat"/>
      </c:valAx>
      <c:valAx>
        <c:axId val="552871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in ns</a:t>
                </a:r>
              </a:p>
            </c:rich>
          </c:tx>
          <c:layout>
            <c:manualLayout>
              <c:xMode val="edge"/>
              <c:yMode val="edge"/>
              <c:x val="4.2769857433808553E-2"/>
              <c:y val="0.3800012369831933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2852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708757637474541"/>
          <c:y val="0.46000149740070767"/>
          <c:w val="0.26476578411405294"/>
          <c:h val="0.1433337999147132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Speed of light w/ visual slope deviations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5.9865710082481656E-2"/>
          <c:y val="2.0775075043778738E-2"/>
          <c:w val="0.68677037567241517"/>
          <c:h val="0.88876040050044591"/>
        </c:manualLayout>
      </c:layout>
      <c:scatterChart>
        <c:scatterStyle val="lineMarker"/>
        <c:ser>
          <c:idx val="0"/>
          <c:order val="0"/>
          <c:tx>
            <c:strRef>
              <c:f>Sheet1!$M$1</c:f>
              <c:strCache>
                <c:ptCount val="1"/>
                <c:pt idx="0">
                  <c:v>distance(corrected)</c:v>
                </c:pt>
              </c:strCache>
            </c:strRef>
          </c:tx>
          <c:trendline>
            <c:trendlineType val="linear"/>
            <c:dispRSqr val="1"/>
            <c:dispEq val="1"/>
            <c:trendlineLbl>
              <c:layout>
                <c:manualLayout>
                  <c:x val="0.46889341479972835"/>
                  <c:y val="0.47000157874073994"/>
                </c:manualLayout>
              </c:layout>
              <c:numFmt formatCode="0.0000E+00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Sheet1!$K$2:$K$25</c:f>
              <c:numCache>
                <c:formatCode>General</c:formatCode>
                <c:ptCount val="24"/>
                <c:pt idx="0">
                  <c:v>2.5600000000000001E-8</c:v>
                </c:pt>
                <c:pt idx="1">
                  <c:v>2.5699999999999999E-8</c:v>
                </c:pt>
                <c:pt idx="2">
                  <c:v>2.5600000000000001E-8</c:v>
                </c:pt>
                <c:pt idx="3">
                  <c:v>2.5600000000000001E-8</c:v>
                </c:pt>
                <c:pt idx="4">
                  <c:v>2.55E-8</c:v>
                </c:pt>
                <c:pt idx="5">
                  <c:v>2.5400000000000002E-8</c:v>
                </c:pt>
                <c:pt idx="6">
                  <c:v>2.5299999999999998E-8</c:v>
                </c:pt>
                <c:pt idx="7">
                  <c:v>2.5299999999999998E-8</c:v>
                </c:pt>
                <c:pt idx="8">
                  <c:v>2.5200000000000001E-8</c:v>
                </c:pt>
                <c:pt idx="9">
                  <c:v>2.51E-8</c:v>
                </c:pt>
                <c:pt idx="10">
                  <c:v>2.5200000000000001E-8</c:v>
                </c:pt>
                <c:pt idx="11">
                  <c:v>2.4999999999999999E-8</c:v>
                </c:pt>
                <c:pt idx="12">
                  <c:v>2.48E-8</c:v>
                </c:pt>
                <c:pt idx="13">
                  <c:v>2.48E-8</c:v>
                </c:pt>
                <c:pt idx="14">
                  <c:v>2.4599999999999999E-8</c:v>
                </c:pt>
                <c:pt idx="15">
                  <c:v>2.4599999999999999E-8</c:v>
                </c:pt>
                <c:pt idx="16">
                  <c:v>2.4500000000000001E-8</c:v>
                </c:pt>
                <c:pt idx="17">
                  <c:v>2.4300000000000003E-8</c:v>
                </c:pt>
                <c:pt idx="18">
                  <c:v>2.4300000000000003E-8</c:v>
                </c:pt>
                <c:pt idx="19">
                  <c:v>2.4199999999999998E-8</c:v>
                </c:pt>
                <c:pt idx="20">
                  <c:v>2.4100000000000001E-8</c:v>
                </c:pt>
                <c:pt idx="21">
                  <c:v>2.4100000000000001E-8</c:v>
                </c:pt>
                <c:pt idx="22">
                  <c:v>2.4E-8</c:v>
                </c:pt>
                <c:pt idx="23">
                  <c:v>2.4E-8</c:v>
                </c:pt>
              </c:numCache>
            </c:numRef>
          </c:xVal>
          <c:yVal>
            <c:numRef>
              <c:f>Sheet1!$M$2:$M$25</c:f>
              <c:numCache>
                <c:formatCode>General</c:formatCode>
                <c:ptCount val="24"/>
                <c:pt idx="0">
                  <c:v>0.5</c:v>
                </c:pt>
                <c:pt idx="1">
                  <c:v>0.48</c:v>
                </c:pt>
                <c:pt idx="2">
                  <c:v>0.46</c:v>
                </c:pt>
                <c:pt idx="3">
                  <c:v>0.44</c:v>
                </c:pt>
                <c:pt idx="4">
                  <c:v>0.42</c:v>
                </c:pt>
                <c:pt idx="5">
                  <c:v>0.4</c:v>
                </c:pt>
                <c:pt idx="6">
                  <c:v>0.38</c:v>
                </c:pt>
                <c:pt idx="7">
                  <c:v>0.36</c:v>
                </c:pt>
                <c:pt idx="8">
                  <c:v>0.34</c:v>
                </c:pt>
                <c:pt idx="9">
                  <c:v>0.32</c:v>
                </c:pt>
                <c:pt idx="10">
                  <c:v>0.3</c:v>
                </c:pt>
                <c:pt idx="11">
                  <c:v>0.28000000000000003</c:v>
                </c:pt>
                <c:pt idx="12">
                  <c:v>0.24</c:v>
                </c:pt>
                <c:pt idx="13">
                  <c:v>0.22</c:v>
                </c:pt>
                <c:pt idx="14">
                  <c:v>0.2</c:v>
                </c:pt>
                <c:pt idx="15">
                  <c:v>0.18</c:v>
                </c:pt>
                <c:pt idx="16">
                  <c:v>0.16</c:v>
                </c:pt>
                <c:pt idx="17">
                  <c:v>0.12</c:v>
                </c:pt>
                <c:pt idx="18">
                  <c:v>0.1</c:v>
                </c:pt>
                <c:pt idx="19">
                  <c:v>0.08</c:v>
                </c:pt>
                <c:pt idx="20">
                  <c:v>0.06</c:v>
                </c:pt>
                <c:pt idx="21">
                  <c:v>0.04</c:v>
                </c:pt>
                <c:pt idx="22">
                  <c:v>0.02</c:v>
                </c:pt>
                <c:pt idx="23">
                  <c:v>0</c:v>
                </c:pt>
              </c:numCache>
            </c:numRef>
          </c:yVal>
        </c:ser>
        <c:ser>
          <c:idx val="1"/>
          <c:order val="1"/>
          <c:tx>
            <c:strRef>
              <c:f>Sheet1!$N$1</c:f>
              <c:strCache>
                <c:ptCount val="1"/>
                <c:pt idx="0">
                  <c:v>maximum sample slope</c:v>
                </c:pt>
              </c:strCache>
            </c:strRef>
          </c:tx>
          <c:xVal>
            <c:numRef>
              <c:f>Sheet1!$K$2:$K$25</c:f>
              <c:numCache>
                <c:formatCode>General</c:formatCode>
                <c:ptCount val="24"/>
                <c:pt idx="0">
                  <c:v>2.5600000000000001E-8</c:v>
                </c:pt>
                <c:pt idx="1">
                  <c:v>2.5699999999999999E-8</c:v>
                </c:pt>
                <c:pt idx="2">
                  <c:v>2.5600000000000001E-8</c:v>
                </c:pt>
                <c:pt idx="3">
                  <c:v>2.5600000000000001E-8</c:v>
                </c:pt>
                <c:pt idx="4">
                  <c:v>2.55E-8</c:v>
                </c:pt>
                <c:pt idx="5">
                  <c:v>2.5400000000000002E-8</c:v>
                </c:pt>
                <c:pt idx="6">
                  <c:v>2.5299999999999998E-8</c:v>
                </c:pt>
                <c:pt idx="7">
                  <c:v>2.5299999999999998E-8</c:v>
                </c:pt>
                <c:pt idx="8">
                  <c:v>2.5200000000000001E-8</c:v>
                </c:pt>
                <c:pt idx="9">
                  <c:v>2.51E-8</c:v>
                </c:pt>
                <c:pt idx="10">
                  <c:v>2.5200000000000001E-8</c:v>
                </c:pt>
                <c:pt idx="11">
                  <c:v>2.4999999999999999E-8</c:v>
                </c:pt>
                <c:pt idx="12">
                  <c:v>2.48E-8</c:v>
                </c:pt>
                <c:pt idx="13">
                  <c:v>2.48E-8</c:v>
                </c:pt>
                <c:pt idx="14">
                  <c:v>2.4599999999999999E-8</c:v>
                </c:pt>
                <c:pt idx="15">
                  <c:v>2.4599999999999999E-8</c:v>
                </c:pt>
                <c:pt idx="16">
                  <c:v>2.4500000000000001E-8</c:v>
                </c:pt>
                <c:pt idx="17">
                  <c:v>2.4300000000000003E-8</c:v>
                </c:pt>
                <c:pt idx="18">
                  <c:v>2.4300000000000003E-8</c:v>
                </c:pt>
                <c:pt idx="19">
                  <c:v>2.4199999999999998E-8</c:v>
                </c:pt>
                <c:pt idx="20">
                  <c:v>2.4100000000000001E-8</c:v>
                </c:pt>
                <c:pt idx="21">
                  <c:v>2.4100000000000001E-8</c:v>
                </c:pt>
                <c:pt idx="22">
                  <c:v>2.4E-8</c:v>
                </c:pt>
                <c:pt idx="23">
                  <c:v>2.4E-8</c:v>
                </c:pt>
              </c:numCache>
            </c:numRef>
          </c:xVal>
          <c:yVal>
            <c:numRef>
              <c:f>Sheet1!$N$2:$N$25</c:f>
              <c:numCache>
                <c:formatCode>General</c:formatCode>
                <c:ptCount val="24"/>
                <c:pt idx="0">
                  <c:v>0.49450000000000038</c:v>
                </c:pt>
                <c:pt idx="1">
                  <c:v>0.52174999999999994</c:v>
                </c:pt>
                <c:pt idx="2">
                  <c:v>0.49450000000000038</c:v>
                </c:pt>
                <c:pt idx="3">
                  <c:v>0.49450000000000038</c:v>
                </c:pt>
                <c:pt idx="4">
                  <c:v>0.46725000000000083</c:v>
                </c:pt>
                <c:pt idx="5">
                  <c:v>0.44000000000000128</c:v>
                </c:pt>
                <c:pt idx="6">
                  <c:v>0.41274999999999995</c:v>
                </c:pt>
                <c:pt idx="7">
                  <c:v>0.41274999999999995</c:v>
                </c:pt>
                <c:pt idx="8">
                  <c:v>0.3855000000000004</c:v>
                </c:pt>
                <c:pt idx="9">
                  <c:v>0.35824999999999996</c:v>
                </c:pt>
                <c:pt idx="10">
                  <c:v>0.3855000000000004</c:v>
                </c:pt>
                <c:pt idx="11">
                  <c:v>0.33100000000000041</c:v>
                </c:pt>
                <c:pt idx="12">
                  <c:v>0.27650000000000041</c:v>
                </c:pt>
                <c:pt idx="13">
                  <c:v>0.27650000000000041</c:v>
                </c:pt>
                <c:pt idx="14">
                  <c:v>0.22200000000000042</c:v>
                </c:pt>
                <c:pt idx="15">
                  <c:v>0.22200000000000042</c:v>
                </c:pt>
                <c:pt idx="16">
                  <c:v>0.19475000000000087</c:v>
                </c:pt>
                <c:pt idx="17">
                  <c:v>0.14025000000000087</c:v>
                </c:pt>
                <c:pt idx="18">
                  <c:v>0.14025000000000087</c:v>
                </c:pt>
                <c:pt idx="19">
                  <c:v>0.11299999999999955</c:v>
                </c:pt>
                <c:pt idx="20">
                  <c:v>8.5750000000000881E-2</c:v>
                </c:pt>
                <c:pt idx="21">
                  <c:v>8.5750000000000881E-2</c:v>
                </c:pt>
                <c:pt idx="22">
                  <c:v>5.8500000000000441E-2</c:v>
                </c:pt>
                <c:pt idx="23">
                  <c:v>5.8500000000000441E-2</c:v>
                </c:pt>
              </c:numCache>
            </c:numRef>
          </c:yVal>
        </c:ser>
        <c:ser>
          <c:idx val="2"/>
          <c:order val="2"/>
          <c:tx>
            <c:strRef>
              <c:f>Sheet1!$O$1</c:f>
              <c:strCache>
                <c:ptCount val="1"/>
                <c:pt idx="0">
                  <c:v>minimum sample slope</c:v>
                </c:pt>
              </c:strCache>
            </c:strRef>
          </c:tx>
          <c:xVal>
            <c:numRef>
              <c:f>Sheet1!$K$2:$K$25</c:f>
              <c:numCache>
                <c:formatCode>General</c:formatCode>
                <c:ptCount val="24"/>
                <c:pt idx="0">
                  <c:v>2.5600000000000001E-8</c:v>
                </c:pt>
                <c:pt idx="1">
                  <c:v>2.5699999999999999E-8</c:v>
                </c:pt>
                <c:pt idx="2">
                  <c:v>2.5600000000000001E-8</c:v>
                </c:pt>
                <c:pt idx="3">
                  <c:v>2.5600000000000001E-8</c:v>
                </c:pt>
                <c:pt idx="4">
                  <c:v>2.55E-8</c:v>
                </c:pt>
                <c:pt idx="5">
                  <c:v>2.5400000000000002E-8</c:v>
                </c:pt>
                <c:pt idx="6">
                  <c:v>2.5299999999999998E-8</c:v>
                </c:pt>
                <c:pt idx="7">
                  <c:v>2.5299999999999998E-8</c:v>
                </c:pt>
                <c:pt idx="8">
                  <c:v>2.5200000000000001E-8</c:v>
                </c:pt>
                <c:pt idx="9">
                  <c:v>2.51E-8</c:v>
                </c:pt>
                <c:pt idx="10">
                  <c:v>2.5200000000000001E-8</c:v>
                </c:pt>
                <c:pt idx="11">
                  <c:v>2.4999999999999999E-8</c:v>
                </c:pt>
                <c:pt idx="12">
                  <c:v>2.48E-8</c:v>
                </c:pt>
                <c:pt idx="13">
                  <c:v>2.48E-8</c:v>
                </c:pt>
                <c:pt idx="14">
                  <c:v>2.4599999999999999E-8</c:v>
                </c:pt>
                <c:pt idx="15">
                  <c:v>2.4599999999999999E-8</c:v>
                </c:pt>
                <c:pt idx="16">
                  <c:v>2.4500000000000001E-8</c:v>
                </c:pt>
                <c:pt idx="17">
                  <c:v>2.4300000000000003E-8</c:v>
                </c:pt>
                <c:pt idx="18">
                  <c:v>2.4300000000000003E-8</c:v>
                </c:pt>
                <c:pt idx="19">
                  <c:v>2.4199999999999998E-8</c:v>
                </c:pt>
                <c:pt idx="20">
                  <c:v>2.4100000000000001E-8</c:v>
                </c:pt>
                <c:pt idx="21">
                  <c:v>2.4100000000000001E-8</c:v>
                </c:pt>
                <c:pt idx="22">
                  <c:v>2.4E-8</c:v>
                </c:pt>
                <c:pt idx="23">
                  <c:v>2.4E-8</c:v>
                </c:pt>
              </c:numCache>
            </c:numRef>
          </c:xVal>
          <c:yVal>
            <c:numRef>
              <c:f>Sheet1!$O$2:$O$25</c:f>
              <c:numCache>
                <c:formatCode>General</c:formatCode>
                <c:ptCount val="24"/>
                <c:pt idx="0">
                  <c:v>0.40490000000000048</c:v>
                </c:pt>
                <c:pt idx="1">
                  <c:v>0.43179999999999996</c:v>
                </c:pt>
                <c:pt idx="2">
                  <c:v>0.40490000000000048</c:v>
                </c:pt>
                <c:pt idx="3">
                  <c:v>0.40490000000000048</c:v>
                </c:pt>
                <c:pt idx="4">
                  <c:v>0.37800000000000011</c:v>
                </c:pt>
                <c:pt idx="5">
                  <c:v>0.35110000000000063</c:v>
                </c:pt>
                <c:pt idx="6">
                  <c:v>0.32420000000000027</c:v>
                </c:pt>
                <c:pt idx="7">
                  <c:v>0.32420000000000027</c:v>
                </c:pt>
                <c:pt idx="8">
                  <c:v>0.29730000000000079</c:v>
                </c:pt>
                <c:pt idx="9">
                  <c:v>0.27040000000000042</c:v>
                </c:pt>
                <c:pt idx="10">
                  <c:v>0.29730000000000079</c:v>
                </c:pt>
                <c:pt idx="11">
                  <c:v>0.24350000000000005</c:v>
                </c:pt>
                <c:pt idx="12">
                  <c:v>0.1897000000000002</c:v>
                </c:pt>
                <c:pt idx="13">
                  <c:v>0.1897000000000002</c:v>
                </c:pt>
                <c:pt idx="14">
                  <c:v>0.13590000000000035</c:v>
                </c:pt>
                <c:pt idx="15">
                  <c:v>0.13590000000000035</c:v>
                </c:pt>
                <c:pt idx="16">
                  <c:v>0.10900000000000087</c:v>
                </c:pt>
                <c:pt idx="17">
                  <c:v>5.5200000000001026E-2</c:v>
                </c:pt>
                <c:pt idx="18">
                  <c:v>5.5200000000001026E-2</c:v>
                </c:pt>
                <c:pt idx="19">
                  <c:v>2.829999999999977E-2</c:v>
                </c:pt>
                <c:pt idx="20">
                  <c:v>1.4000000000002899E-3</c:v>
                </c:pt>
                <c:pt idx="21">
                  <c:v>1.4000000000002899E-3</c:v>
                </c:pt>
                <c:pt idx="22">
                  <c:v>-2.5500000000000078E-2</c:v>
                </c:pt>
                <c:pt idx="23">
                  <c:v>-2.5500000000000078E-2</c:v>
                </c:pt>
              </c:numCache>
            </c:numRef>
          </c:yVal>
        </c:ser>
        <c:axId val="55333248"/>
        <c:axId val="55334784"/>
      </c:scatterChart>
      <c:valAx>
        <c:axId val="553332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(sec)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5334784"/>
        <c:crosses val="autoZero"/>
        <c:crossBetween val="midCat"/>
      </c:valAx>
      <c:valAx>
        <c:axId val="5533478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Distance (meters)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5333248"/>
        <c:crosses val="autoZero"/>
        <c:crossBetween val="midCat"/>
      </c:valAx>
    </c:plotArea>
    <c:legend>
      <c:legendPos val="r"/>
      <c:legendEntry>
        <c:idx val="3"/>
        <c:delete val="1"/>
      </c:legendEntry>
      <c:legendEntry>
        <c:idx val="0"/>
        <c:delete val="1"/>
      </c:legendEntry>
      <c:layout>
        <c:manualLayout>
          <c:xMode val="edge"/>
          <c:yMode val="edge"/>
          <c:x val="0.74975986347402968"/>
          <c:y val="0.11184359474973345"/>
          <c:w val="0.19147308169090074"/>
          <c:h val="0.11789997551162479"/>
        </c:manualLayout>
      </c:layout>
    </c:legend>
    <c:plotVisOnly val="1"/>
    <c:dispBlanksAs val="gap"/>
  </c:chart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35</xdr:row>
      <xdr:rowOff>38100</xdr:rowOff>
    </xdr:from>
    <xdr:to>
      <xdr:col>14</xdr:col>
      <xdr:colOff>504825</xdr:colOff>
      <xdr:row>52</xdr:row>
      <xdr:rowOff>142875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304800</xdr:colOff>
      <xdr:row>29</xdr:row>
      <xdr:rowOff>142875</xdr:rowOff>
    </xdr:from>
    <xdr:to>
      <xdr:col>18</xdr:col>
      <xdr:colOff>180975</xdr:colOff>
      <xdr:row>56</xdr:row>
      <xdr:rowOff>66675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23</xdr:row>
      <xdr:rowOff>123825</xdr:rowOff>
    </xdr:from>
    <xdr:to>
      <xdr:col>7</xdr:col>
      <xdr:colOff>371475</xdr:colOff>
      <xdr:row>41</xdr:row>
      <xdr:rowOff>66675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371474</xdr:colOff>
      <xdr:row>60</xdr:row>
      <xdr:rowOff>133350</xdr:rowOff>
    </xdr:from>
    <xdr:to>
      <xdr:col>16</xdr:col>
      <xdr:colOff>552450</xdr:colOff>
      <xdr:row>84</xdr:row>
      <xdr:rowOff>142876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"/>
  <sheetViews>
    <sheetView tabSelected="1" topLeftCell="D58" workbookViewId="0">
      <selection activeCell="N2" sqref="N2"/>
    </sheetView>
  </sheetViews>
  <sheetFormatPr defaultRowHeight="12.75"/>
  <cols>
    <col min="4" max="5" width="9.42578125" bestFit="1" customWidth="1"/>
    <col min="7" max="7" width="12.42578125" bestFit="1" customWidth="1"/>
  </cols>
  <sheetData>
    <row r="1" spans="1:15">
      <c r="A1" t="s">
        <v>0</v>
      </c>
      <c r="B1" t="s">
        <v>1</v>
      </c>
      <c r="D1" t="s">
        <v>2</v>
      </c>
      <c r="E1" s="1">
        <v>3E-11</v>
      </c>
      <c r="H1" t="s">
        <v>4</v>
      </c>
      <c r="I1" t="s">
        <v>1</v>
      </c>
      <c r="K1" t="s">
        <v>2</v>
      </c>
      <c r="L1" t="s">
        <v>0</v>
      </c>
      <c r="M1" t="s">
        <v>3</v>
      </c>
      <c r="N1" t="s">
        <v>7</v>
      </c>
      <c r="O1" t="s">
        <v>6</v>
      </c>
    </row>
    <row r="2" spans="1:15">
      <c r="A2">
        <v>0</v>
      </c>
      <c r="B2">
        <v>4.72</v>
      </c>
      <c r="D2">
        <f>B2/10*0.00000005</f>
        <v>2.3599999999999996E-8</v>
      </c>
      <c r="E2" s="1">
        <f>E$1*A2+0.0000000238</f>
        <v>2.3800000000000001E-8</v>
      </c>
      <c r="H2">
        <f>AVERAGE(I2:I25)</f>
        <v>4.9733333333333327</v>
      </c>
      <c r="I2">
        <v>5.12</v>
      </c>
      <c r="K2">
        <f>I2*0.000000005</f>
        <v>2.5600000000000001E-8</v>
      </c>
      <c r="L2">
        <v>0</v>
      </c>
      <c r="M2">
        <f>(L2*-1 +50)*0.01</f>
        <v>0.5</v>
      </c>
      <c r="N2">
        <f>272500000*K2-6.4815</f>
        <v>0.49450000000000038</v>
      </c>
      <c r="O2">
        <f>269000000*K2-6.4815</f>
        <v>0.40490000000000048</v>
      </c>
    </row>
    <row r="3" spans="1:15">
      <c r="A3">
        <v>6</v>
      </c>
      <c r="B3">
        <v>4.84</v>
      </c>
      <c r="D3">
        <f t="shared" ref="D3:D11" si="0">B3/10*0.00000005</f>
        <v>2.4199999999999998E-8</v>
      </c>
      <c r="E3" s="1">
        <f t="shared" ref="E3:E11" si="1">E$1*A3+0.0000000238</f>
        <v>2.398E-8</v>
      </c>
      <c r="I3">
        <v>5.14</v>
      </c>
      <c r="K3">
        <f t="shared" ref="K3:K25" si="2">I3*0.000000005</f>
        <v>2.5699999999999999E-8</v>
      </c>
      <c r="L3">
        <v>2</v>
      </c>
      <c r="M3">
        <f t="shared" ref="M3:M25" si="3">(L3*-1 +50)*0.01</f>
        <v>0.48</v>
      </c>
      <c r="N3">
        <f t="shared" ref="N3:N25" si="4">272500000*K3-6.4815</f>
        <v>0.52174999999999994</v>
      </c>
      <c r="O3">
        <f t="shared" ref="O3:O25" si="5">269000000*K3-6.4815</f>
        <v>0.43179999999999996</v>
      </c>
    </row>
    <row r="4" spans="1:15">
      <c r="A4">
        <v>12</v>
      </c>
      <c r="B4">
        <v>4.8</v>
      </c>
      <c r="D4">
        <f t="shared" si="0"/>
        <v>2.3999999999999997E-8</v>
      </c>
      <c r="E4" s="1">
        <f t="shared" si="1"/>
        <v>2.4160000000000003E-8</v>
      </c>
      <c r="G4" t="s">
        <v>5</v>
      </c>
      <c r="I4">
        <v>5.12</v>
      </c>
      <c r="K4">
        <f t="shared" si="2"/>
        <v>2.5600000000000001E-8</v>
      </c>
      <c r="L4">
        <v>4</v>
      </c>
      <c r="M4">
        <f t="shared" si="3"/>
        <v>0.46</v>
      </c>
      <c r="N4">
        <f t="shared" si="4"/>
        <v>0.49450000000000038</v>
      </c>
      <c r="O4">
        <f t="shared" si="5"/>
        <v>0.40490000000000048</v>
      </c>
    </row>
    <row r="5" spans="1:15">
      <c r="A5">
        <v>18</v>
      </c>
      <c r="B5">
        <v>4.88</v>
      </c>
      <c r="D5">
        <f t="shared" si="0"/>
        <v>2.4399999999999997E-8</v>
      </c>
      <c r="E5" s="1">
        <f t="shared" si="1"/>
        <v>2.4340000000000002E-8</v>
      </c>
      <c r="G5">
        <f>0.01/H2</f>
        <v>2.0107238605898128E-3</v>
      </c>
      <c r="I5">
        <v>5.12</v>
      </c>
      <c r="K5">
        <f t="shared" si="2"/>
        <v>2.5600000000000001E-8</v>
      </c>
      <c r="L5">
        <v>6</v>
      </c>
      <c r="M5">
        <f t="shared" si="3"/>
        <v>0.44</v>
      </c>
      <c r="N5">
        <f t="shared" si="4"/>
        <v>0.49450000000000038</v>
      </c>
      <c r="O5">
        <f t="shared" si="5"/>
        <v>0.40490000000000048</v>
      </c>
    </row>
    <row r="6" spans="1:15">
      <c r="A6">
        <v>24</v>
      </c>
      <c r="B6">
        <v>4.92</v>
      </c>
      <c r="D6">
        <f t="shared" si="0"/>
        <v>2.4599999999999999E-8</v>
      </c>
      <c r="E6" s="1">
        <f t="shared" si="1"/>
        <v>2.4520000000000001E-8</v>
      </c>
      <c r="I6">
        <v>5.0999999999999996</v>
      </c>
      <c r="K6">
        <f t="shared" si="2"/>
        <v>2.55E-8</v>
      </c>
      <c r="L6">
        <v>8</v>
      </c>
      <c r="M6">
        <f t="shared" si="3"/>
        <v>0.42</v>
      </c>
      <c r="N6">
        <f t="shared" si="4"/>
        <v>0.46725000000000083</v>
      </c>
      <c r="O6">
        <f t="shared" si="5"/>
        <v>0.37800000000000011</v>
      </c>
    </row>
    <row r="7" spans="1:15">
      <c r="A7">
        <v>30</v>
      </c>
      <c r="B7">
        <v>4.92</v>
      </c>
      <c r="D7">
        <f t="shared" si="0"/>
        <v>2.4599999999999999E-8</v>
      </c>
      <c r="E7" s="1">
        <f t="shared" si="1"/>
        <v>2.4700000000000003E-8</v>
      </c>
      <c r="I7">
        <v>5.08</v>
      </c>
      <c r="K7">
        <f t="shared" si="2"/>
        <v>2.5400000000000002E-8</v>
      </c>
      <c r="L7">
        <v>10</v>
      </c>
      <c r="M7">
        <f t="shared" si="3"/>
        <v>0.4</v>
      </c>
      <c r="N7">
        <f t="shared" si="4"/>
        <v>0.44000000000000128</v>
      </c>
      <c r="O7">
        <f t="shared" si="5"/>
        <v>0.35110000000000063</v>
      </c>
    </row>
    <row r="8" spans="1:15">
      <c r="A8">
        <v>36</v>
      </c>
      <c r="B8">
        <v>4.96</v>
      </c>
      <c r="D8">
        <f t="shared" si="0"/>
        <v>2.4799999999999997E-8</v>
      </c>
      <c r="E8" s="1">
        <f t="shared" si="1"/>
        <v>2.4880000000000002E-8</v>
      </c>
      <c r="I8">
        <v>5.0599999999999996</v>
      </c>
      <c r="K8">
        <f t="shared" si="2"/>
        <v>2.5299999999999998E-8</v>
      </c>
      <c r="L8">
        <v>12</v>
      </c>
      <c r="M8">
        <f t="shared" si="3"/>
        <v>0.38</v>
      </c>
      <c r="N8">
        <f t="shared" si="4"/>
        <v>0.41274999999999995</v>
      </c>
      <c r="O8">
        <f t="shared" si="5"/>
        <v>0.32420000000000027</v>
      </c>
    </row>
    <row r="9" spans="1:15">
      <c r="A9">
        <v>42</v>
      </c>
      <c r="B9">
        <v>5</v>
      </c>
      <c r="D9">
        <f t="shared" si="0"/>
        <v>2.4999999999999999E-8</v>
      </c>
      <c r="E9" s="1">
        <f t="shared" si="1"/>
        <v>2.5060000000000001E-8</v>
      </c>
      <c r="I9">
        <v>5.0599999999999996</v>
      </c>
      <c r="K9">
        <f t="shared" si="2"/>
        <v>2.5299999999999998E-8</v>
      </c>
      <c r="L9">
        <v>14</v>
      </c>
      <c r="M9">
        <f t="shared" si="3"/>
        <v>0.36</v>
      </c>
      <c r="N9">
        <f t="shared" si="4"/>
        <v>0.41274999999999995</v>
      </c>
      <c r="O9">
        <f t="shared" si="5"/>
        <v>0.32420000000000027</v>
      </c>
    </row>
    <row r="10" spans="1:15">
      <c r="A10">
        <v>48</v>
      </c>
      <c r="B10">
        <v>5.04</v>
      </c>
      <c r="D10">
        <f t="shared" si="0"/>
        <v>2.5200000000000001E-8</v>
      </c>
      <c r="E10" s="1">
        <f t="shared" si="1"/>
        <v>2.524E-8</v>
      </c>
      <c r="I10">
        <v>5.04</v>
      </c>
      <c r="K10">
        <f t="shared" si="2"/>
        <v>2.5200000000000001E-8</v>
      </c>
      <c r="L10">
        <v>16</v>
      </c>
      <c r="M10">
        <f t="shared" si="3"/>
        <v>0.34</v>
      </c>
      <c r="N10">
        <f t="shared" si="4"/>
        <v>0.3855000000000004</v>
      </c>
      <c r="O10">
        <f t="shared" si="5"/>
        <v>0.29730000000000079</v>
      </c>
    </row>
    <row r="11" spans="1:15">
      <c r="A11">
        <v>54</v>
      </c>
      <c r="B11">
        <v>5.04</v>
      </c>
      <c r="D11">
        <f t="shared" si="0"/>
        <v>2.5200000000000001E-8</v>
      </c>
      <c r="E11" s="1">
        <f t="shared" si="1"/>
        <v>2.5420000000000002E-8</v>
      </c>
      <c r="I11">
        <v>5.0199999999999996</v>
      </c>
      <c r="K11">
        <f t="shared" si="2"/>
        <v>2.51E-8</v>
      </c>
      <c r="L11">
        <v>18</v>
      </c>
      <c r="M11">
        <f t="shared" si="3"/>
        <v>0.32</v>
      </c>
      <c r="N11">
        <f t="shared" si="4"/>
        <v>0.35824999999999996</v>
      </c>
      <c r="O11">
        <f t="shared" si="5"/>
        <v>0.27040000000000042</v>
      </c>
    </row>
    <row r="12" spans="1:15">
      <c r="I12">
        <v>5.04</v>
      </c>
      <c r="K12">
        <f t="shared" si="2"/>
        <v>2.5200000000000001E-8</v>
      </c>
      <c r="L12">
        <v>20</v>
      </c>
      <c r="M12">
        <f t="shared" si="3"/>
        <v>0.3</v>
      </c>
      <c r="N12">
        <f t="shared" si="4"/>
        <v>0.3855000000000004</v>
      </c>
      <c r="O12">
        <f t="shared" si="5"/>
        <v>0.29730000000000079</v>
      </c>
    </row>
    <row r="13" spans="1:15">
      <c r="I13">
        <v>5</v>
      </c>
      <c r="K13">
        <f t="shared" si="2"/>
        <v>2.4999999999999999E-8</v>
      </c>
      <c r="L13">
        <v>22</v>
      </c>
      <c r="M13">
        <f t="shared" si="3"/>
        <v>0.28000000000000003</v>
      </c>
      <c r="N13">
        <f t="shared" si="4"/>
        <v>0.33100000000000041</v>
      </c>
      <c r="O13">
        <f t="shared" si="5"/>
        <v>0.24350000000000005</v>
      </c>
    </row>
    <row r="14" spans="1:15">
      <c r="I14">
        <v>4.96</v>
      </c>
      <c r="K14">
        <f t="shared" si="2"/>
        <v>2.48E-8</v>
      </c>
      <c r="L14">
        <v>26</v>
      </c>
      <c r="M14">
        <f t="shared" si="3"/>
        <v>0.24</v>
      </c>
      <c r="N14">
        <f t="shared" si="4"/>
        <v>0.27650000000000041</v>
      </c>
      <c r="O14">
        <f t="shared" si="5"/>
        <v>0.1897000000000002</v>
      </c>
    </row>
    <row r="15" spans="1:15">
      <c r="I15">
        <v>4.96</v>
      </c>
      <c r="K15">
        <f t="shared" si="2"/>
        <v>2.48E-8</v>
      </c>
      <c r="L15">
        <v>28</v>
      </c>
      <c r="M15">
        <f t="shared" si="3"/>
        <v>0.22</v>
      </c>
      <c r="N15">
        <f t="shared" si="4"/>
        <v>0.27650000000000041</v>
      </c>
      <c r="O15">
        <f t="shared" si="5"/>
        <v>0.1897000000000002</v>
      </c>
    </row>
    <row r="16" spans="1:15">
      <c r="I16">
        <v>4.92</v>
      </c>
      <c r="K16">
        <f t="shared" si="2"/>
        <v>2.4599999999999999E-8</v>
      </c>
      <c r="L16">
        <v>30</v>
      </c>
      <c r="M16">
        <f t="shared" si="3"/>
        <v>0.2</v>
      </c>
      <c r="N16">
        <f t="shared" si="4"/>
        <v>0.22200000000000042</v>
      </c>
      <c r="O16">
        <f t="shared" si="5"/>
        <v>0.13590000000000035</v>
      </c>
    </row>
    <row r="17" spans="9:15">
      <c r="I17">
        <v>4.92</v>
      </c>
      <c r="K17">
        <f t="shared" si="2"/>
        <v>2.4599999999999999E-8</v>
      </c>
      <c r="L17">
        <v>32</v>
      </c>
      <c r="M17">
        <f t="shared" si="3"/>
        <v>0.18</v>
      </c>
      <c r="N17">
        <f t="shared" si="4"/>
        <v>0.22200000000000042</v>
      </c>
      <c r="O17">
        <f t="shared" si="5"/>
        <v>0.13590000000000035</v>
      </c>
    </row>
    <row r="18" spans="9:15">
      <c r="I18">
        <v>4.9000000000000004</v>
      </c>
      <c r="K18">
        <f t="shared" si="2"/>
        <v>2.4500000000000001E-8</v>
      </c>
      <c r="L18">
        <v>34</v>
      </c>
      <c r="M18">
        <f t="shared" si="3"/>
        <v>0.16</v>
      </c>
      <c r="N18">
        <f t="shared" si="4"/>
        <v>0.19475000000000087</v>
      </c>
      <c r="O18">
        <f t="shared" si="5"/>
        <v>0.10900000000000087</v>
      </c>
    </row>
    <row r="19" spans="9:15">
      <c r="I19">
        <v>4.8600000000000003</v>
      </c>
      <c r="K19">
        <f t="shared" si="2"/>
        <v>2.4300000000000003E-8</v>
      </c>
      <c r="L19">
        <v>38</v>
      </c>
      <c r="M19">
        <f t="shared" si="3"/>
        <v>0.12</v>
      </c>
      <c r="N19">
        <f t="shared" si="4"/>
        <v>0.14025000000000087</v>
      </c>
      <c r="O19">
        <f t="shared" si="5"/>
        <v>5.5200000000001026E-2</v>
      </c>
    </row>
    <row r="20" spans="9:15">
      <c r="I20">
        <v>4.8600000000000003</v>
      </c>
      <c r="K20">
        <f t="shared" si="2"/>
        <v>2.4300000000000003E-8</v>
      </c>
      <c r="L20">
        <v>40</v>
      </c>
      <c r="M20">
        <f t="shared" si="3"/>
        <v>0.1</v>
      </c>
      <c r="N20">
        <f t="shared" si="4"/>
        <v>0.14025000000000087</v>
      </c>
      <c r="O20">
        <f t="shared" si="5"/>
        <v>5.5200000000001026E-2</v>
      </c>
    </row>
    <row r="21" spans="9:15">
      <c r="I21">
        <v>4.84</v>
      </c>
      <c r="K21">
        <f t="shared" si="2"/>
        <v>2.4199999999999998E-8</v>
      </c>
      <c r="L21">
        <v>42</v>
      </c>
      <c r="M21">
        <f t="shared" si="3"/>
        <v>0.08</v>
      </c>
      <c r="N21">
        <f t="shared" si="4"/>
        <v>0.11299999999999955</v>
      </c>
      <c r="O21">
        <f t="shared" si="5"/>
        <v>2.829999999999977E-2</v>
      </c>
    </row>
    <row r="22" spans="9:15">
      <c r="I22">
        <v>4.82</v>
      </c>
      <c r="K22">
        <f t="shared" si="2"/>
        <v>2.4100000000000001E-8</v>
      </c>
      <c r="L22">
        <v>44</v>
      </c>
      <c r="M22">
        <f t="shared" si="3"/>
        <v>0.06</v>
      </c>
      <c r="N22">
        <f t="shared" si="4"/>
        <v>8.5750000000000881E-2</v>
      </c>
      <c r="O22">
        <f t="shared" si="5"/>
        <v>1.4000000000002899E-3</v>
      </c>
    </row>
    <row r="23" spans="9:15">
      <c r="I23">
        <v>4.82</v>
      </c>
      <c r="K23">
        <f t="shared" si="2"/>
        <v>2.4100000000000001E-8</v>
      </c>
      <c r="L23">
        <v>46</v>
      </c>
      <c r="M23">
        <f t="shared" si="3"/>
        <v>0.04</v>
      </c>
      <c r="N23">
        <f t="shared" si="4"/>
        <v>8.5750000000000881E-2</v>
      </c>
      <c r="O23">
        <f t="shared" si="5"/>
        <v>1.4000000000002899E-3</v>
      </c>
    </row>
    <row r="24" spans="9:15">
      <c r="I24">
        <v>4.8</v>
      </c>
      <c r="K24">
        <f t="shared" si="2"/>
        <v>2.4E-8</v>
      </c>
      <c r="L24">
        <v>48</v>
      </c>
      <c r="M24">
        <f t="shared" si="3"/>
        <v>0.02</v>
      </c>
      <c r="N24">
        <f t="shared" si="4"/>
        <v>5.8500000000000441E-2</v>
      </c>
      <c r="O24">
        <f t="shared" si="5"/>
        <v>-2.5500000000000078E-2</v>
      </c>
    </row>
    <row r="25" spans="9:15">
      <c r="I25">
        <v>4.8</v>
      </c>
      <c r="K25">
        <f t="shared" si="2"/>
        <v>2.4E-8</v>
      </c>
      <c r="L25">
        <v>50</v>
      </c>
      <c r="M25">
        <f t="shared" si="3"/>
        <v>0</v>
      </c>
      <c r="N25">
        <f t="shared" si="4"/>
        <v>5.8500000000000441E-2</v>
      </c>
      <c r="O25">
        <f t="shared" si="5"/>
        <v>-2.5500000000000078E-2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Physics &amp; Astronomy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University of New Mexico Phys</dc:creator>
  <cp:lastModifiedBy>USER</cp:lastModifiedBy>
  <dcterms:created xsi:type="dcterms:W3CDTF">2007-10-01T22:20:24Z</dcterms:created>
  <dcterms:modified xsi:type="dcterms:W3CDTF">2007-10-17T22:53:17Z</dcterms:modified>
</cp:coreProperties>
</file>