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32" i="1"/>
  <c r="G32"/>
  <c r="M30"/>
  <c r="G30"/>
  <c r="K27"/>
  <c r="N31"/>
  <c r="H31"/>
  <c r="N29"/>
  <c r="N27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  <c r="H2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  <c r="J14"/>
  <c r="J20"/>
  <c r="J8"/>
  <c r="J2"/>
  <c r="H29"/>
  <c r="H27"/>
  <c r="E27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D20"/>
  <c r="E25" s="1"/>
  <c r="D14"/>
  <c r="E14" s="1"/>
  <c r="G14" s="1"/>
  <c r="D8"/>
  <c r="E13" s="1"/>
  <c r="D2"/>
  <c r="E7" s="1"/>
  <c r="G7" l="1"/>
  <c r="F7"/>
  <c r="G13"/>
  <c r="F13"/>
  <c r="G25"/>
  <c r="F25"/>
  <c r="E2"/>
  <c r="E3"/>
  <c r="E4"/>
  <c r="E5"/>
  <c r="E6"/>
  <c r="E8"/>
  <c r="E9"/>
  <c r="E10"/>
  <c r="E11"/>
  <c r="E12"/>
  <c r="E15"/>
  <c r="E16"/>
  <c r="E17"/>
  <c r="E18"/>
  <c r="E19"/>
  <c r="E20"/>
  <c r="E21"/>
  <c r="E22"/>
  <c r="E23"/>
  <c r="E24"/>
  <c r="F14"/>
  <c r="G24" l="1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2"/>
  <c r="F12"/>
  <c r="G11"/>
  <c r="F11"/>
  <c r="G10"/>
  <c r="F10"/>
  <c r="G9"/>
  <c r="F9"/>
  <c r="G8"/>
  <c r="F8"/>
  <c r="G6"/>
  <c r="F6"/>
  <c r="G5"/>
  <c r="F5"/>
  <c r="G4"/>
  <c r="F4"/>
  <c r="G3"/>
  <c r="F3"/>
  <c r="G2"/>
  <c r="F2"/>
</calcChain>
</file>

<file path=xl/sharedStrings.xml><?xml version="1.0" encoding="utf-8"?>
<sst xmlns="http://schemas.openxmlformats.org/spreadsheetml/2006/main" count="32" uniqueCount="27">
  <si>
    <t>color</t>
  </si>
  <si>
    <t>quantum #</t>
  </si>
  <si>
    <t>H values</t>
  </si>
  <si>
    <t>H ave</t>
  </si>
  <si>
    <t>H errors</t>
  </si>
  <si>
    <t>D values</t>
  </si>
  <si>
    <t>D ave</t>
  </si>
  <si>
    <t>D errors</t>
  </si>
  <si>
    <t>H left</t>
  </si>
  <si>
    <t>H right</t>
  </si>
  <si>
    <t>D left</t>
  </si>
  <si>
    <t>D right</t>
  </si>
  <si>
    <t>red</t>
  </si>
  <si>
    <t>cyan</t>
  </si>
  <si>
    <t>blue</t>
  </si>
  <si>
    <t>violet</t>
  </si>
  <si>
    <t>Averages:</t>
  </si>
  <si>
    <t>error</t>
  </si>
  <si>
    <t>Std. Dev.</t>
  </si>
  <si>
    <t>% error</t>
  </si>
  <si>
    <t>R for H (x10^7 1/m)</t>
  </si>
  <si>
    <t>R for D (x10^7 1/m)</t>
  </si>
  <si>
    <t>% error (from R H)</t>
  </si>
  <si>
    <t>R H(x10^7 1/m)</t>
  </si>
  <si>
    <t>SEM</t>
  </si>
  <si>
    <t>Result (3 STDs)</t>
  </si>
  <si>
    <t>Result (2 STDs)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</si>
</sst>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0" fillId="0" borderId="0" xfId="0" applyFill="1"/>
    <xf numFmtId="0" fontId="1" fillId="0" borderId="0" xfId="0" applyFont="1" applyFill="1"/>
    <xf numFmtId="0" fontId="1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workbookViewId="0">
      <selection activeCell="H31" sqref="H31"/>
    </sheetView>
  </sheetViews>
  <sheetFormatPr defaultRowHeight="15"/>
  <cols>
    <col min="2" max="2" width="10.85546875" customWidth="1"/>
    <col min="7" max="7" width="16.28515625" customWidth="1"/>
    <col min="8" max="8" width="18.140625" style="4" customWidth="1"/>
    <col min="13" max="13" width="14.7109375" customWidth="1"/>
    <col min="14" max="14" width="18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8</v>
      </c>
      <c r="G1" s="2" t="s">
        <v>9</v>
      </c>
      <c r="H1" s="5" t="s">
        <v>20</v>
      </c>
      <c r="I1" s="1" t="s">
        <v>5</v>
      </c>
      <c r="J1" s="1" t="s">
        <v>6</v>
      </c>
      <c r="K1" s="1" t="s">
        <v>7</v>
      </c>
      <c r="L1" s="6" t="s">
        <v>10</v>
      </c>
      <c r="M1" s="6" t="s">
        <v>11</v>
      </c>
      <c r="N1" s="5" t="s">
        <v>21</v>
      </c>
    </row>
    <row r="2" spans="1:14">
      <c r="A2" t="s">
        <v>12</v>
      </c>
      <c r="B2">
        <v>3</v>
      </c>
      <c r="C2">
        <v>659.4</v>
      </c>
      <c r="D2">
        <f>SUM(C2:C7)/COUNT(C2:C7)</f>
        <v>661.46666666666658</v>
      </c>
      <c r="E2">
        <f t="shared" ref="E2:E7" si="0">ABS($D$2-C2)</f>
        <v>2.066666666666606</v>
      </c>
      <c r="F2" s="3">
        <f>C2-E2</f>
        <v>657.33333333333337</v>
      </c>
      <c r="G2" s="3">
        <f>C2+E2</f>
        <v>661.46666666666658</v>
      </c>
      <c r="H2" s="4">
        <f>(1/(C2*10^-9))*((4*$B2^2)/($B2^2-4))*10^-7</f>
        <v>1.091901728844404</v>
      </c>
      <c r="I2">
        <v>659.3</v>
      </c>
      <c r="J2">
        <f>AVERAGE(I2:I7)</f>
        <v>660.06666666666672</v>
      </c>
      <c r="K2">
        <f>ABS($J$2-I2)</f>
        <v>0.7666666666667652</v>
      </c>
      <c r="L2" s="7">
        <f>I2-K2</f>
        <v>658.53333333333319</v>
      </c>
      <c r="M2" s="7">
        <f>I2+K2</f>
        <v>660.06666666666672</v>
      </c>
      <c r="N2">
        <f>(1/(I2*10^-9))*((4*$B2^2)/($B2^2-4))*10^-7</f>
        <v>1.0920673441528894</v>
      </c>
    </row>
    <row r="3" spans="1:14">
      <c r="B3">
        <v>3</v>
      </c>
      <c r="C3">
        <v>658</v>
      </c>
      <c r="E3">
        <f t="shared" si="0"/>
        <v>3.4666666666665833</v>
      </c>
      <c r="F3" s="3">
        <f t="shared" ref="F3:F25" si="1">C3-E3</f>
        <v>654.53333333333342</v>
      </c>
      <c r="G3" s="3">
        <f t="shared" ref="G3:G25" si="2">C3+E3</f>
        <v>661.46666666666658</v>
      </c>
      <c r="H3" s="4">
        <f t="shared" ref="H3:H25" si="3">(1/(C3*10^-9))*((4*B3^2)/(B3^2-4))*10^-7</f>
        <v>1.094224924012158</v>
      </c>
      <c r="I3">
        <v>657</v>
      </c>
      <c r="K3">
        <f t="shared" ref="K3:K7" si="4">ABS($J$2-I3)</f>
        <v>3.0666666666667197</v>
      </c>
      <c r="L3" s="7">
        <f t="shared" ref="L3:L24" si="5">I3-K3</f>
        <v>653.93333333333328</v>
      </c>
      <c r="M3" s="7">
        <f t="shared" ref="M3:M24" si="6">I3+K3</f>
        <v>660.06666666666672</v>
      </c>
      <c r="N3">
        <f t="shared" ref="N3:N24" si="7">(1/(I3*10^-9))*((4*$B3^2)/($B3^2-4))*10^-7</f>
        <v>1.095890410958904</v>
      </c>
    </row>
    <row r="4" spans="1:14">
      <c r="B4">
        <v>3</v>
      </c>
      <c r="C4">
        <v>662.3</v>
      </c>
      <c r="E4">
        <f t="shared" si="0"/>
        <v>0.83333333333337123</v>
      </c>
      <c r="F4" s="3">
        <f t="shared" si="1"/>
        <v>661.46666666666658</v>
      </c>
      <c r="G4" s="3">
        <f t="shared" si="2"/>
        <v>663.13333333333333</v>
      </c>
      <c r="H4" s="4">
        <f t="shared" si="3"/>
        <v>1.0871206401932658</v>
      </c>
      <c r="I4">
        <v>659</v>
      </c>
      <c r="K4">
        <f t="shared" si="4"/>
        <v>1.0666666666667197</v>
      </c>
      <c r="L4" s="7">
        <f t="shared" si="5"/>
        <v>657.93333333333328</v>
      </c>
      <c r="M4" s="7">
        <f t="shared" si="6"/>
        <v>660.06666666666672</v>
      </c>
      <c r="N4">
        <f t="shared" si="7"/>
        <v>1.0925644916540211</v>
      </c>
    </row>
    <row r="5" spans="1:14">
      <c r="B5">
        <v>3</v>
      </c>
      <c r="C5">
        <v>663</v>
      </c>
      <c r="E5">
        <f t="shared" si="0"/>
        <v>1.5333333333334167</v>
      </c>
      <c r="F5" s="3">
        <f t="shared" si="1"/>
        <v>661.46666666666658</v>
      </c>
      <c r="G5" s="3">
        <f t="shared" si="2"/>
        <v>664.53333333333342</v>
      </c>
      <c r="H5" s="4">
        <f t="shared" si="3"/>
        <v>1.0859728506787329</v>
      </c>
      <c r="I5">
        <v>662.1</v>
      </c>
      <c r="K5">
        <f t="shared" si="4"/>
        <v>2.033333333333303</v>
      </c>
      <c r="L5" s="7">
        <f t="shared" si="5"/>
        <v>660.06666666666672</v>
      </c>
      <c r="M5" s="7">
        <f t="shared" si="6"/>
        <v>664.13333333333333</v>
      </c>
      <c r="N5">
        <f t="shared" si="7"/>
        <v>1.0874490258269143</v>
      </c>
    </row>
    <row r="6" spans="1:14">
      <c r="B6">
        <v>3</v>
      </c>
      <c r="C6">
        <v>662.1</v>
      </c>
      <c r="E6">
        <f t="shared" si="0"/>
        <v>0.63333333333343944</v>
      </c>
      <c r="F6" s="3">
        <f t="shared" si="1"/>
        <v>661.46666666666658</v>
      </c>
      <c r="G6" s="3">
        <f t="shared" si="2"/>
        <v>662.73333333333346</v>
      </c>
      <c r="H6" s="4">
        <f t="shared" si="3"/>
        <v>1.0874490258269143</v>
      </c>
      <c r="I6">
        <v>662</v>
      </c>
      <c r="K6">
        <f t="shared" si="4"/>
        <v>1.9333333333332803</v>
      </c>
      <c r="L6" s="7">
        <f t="shared" si="5"/>
        <v>660.06666666666672</v>
      </c>
      <c r="M6" s="7">
        <f t="shared" si="6"/>
        <v>663.93333333333328</v>
      </c>
      <c r="N6">
        <f t="shared" si="7"/>
        <v>1.0876132930513593</v>
      </c>
    </row>
    <row r="7" spans="1:14">
      <c r="B7">
        <v>3</v>
      </c>
      <c r="C7">
        <v>664</v>
      </c>
      <c r="E7">
        <f t="shared" si="0"/>
        <v>2.5333333333334167</v>
      </c>
      <c r="F7" s="3">
        <f t="shared" si="1"/>
        <v>661.46666666666658</v>
      </c>
      <c r="G7" s="3">
        <f t="shared" si="2"/>
        <v>666.53333333333342</v>
      </c>
      <c r="H7" s="4">
        <f t="shared" si="3"/>
        <v>1.0843373493975903</v>
      </c>
      <c r="I7">
        <v>661</v>
      </c>
      <c r="K7">
        <f t="shared" si="4"/>
        <v>0.93333333333328028</v>
      </c>
      <c r="L7" s="7">
        <f t="shared" si="5"/>
        <v>660.06666666666672</v>
      </c>
      <c r="M7" s="7">
        <f t="shared" si="6"/>
        <v>661.93333333333328</v>
      </c>
      <c r="N7">
        <f t="shared" si="7"/>
        <v>1.0892586989409985</v>
      </c>
    </row>
    <row r="8" spans="1:14">
      <c r="A8" t="s">
        <v>13</v>
      </c>
      <c r="B8">
        <v>4</v>
      </c>
      <c r="C8">
        <v>487.1</v>
      </c>
      <c r="D8">
        <f>SUM(C8:C13)/COUNT(C8:C13)</f>
        <v>486.35000000000008</v>
      </c>
      <c r="E8">
        <f t="shared" ref="E8:E13" si="8">ABS($D$8-C8)</f>
        <v>0.74999999999994316</v>
      </c>
      <c r="F8" s="3">
        <f t="shared" si="1"/>
        <v>486.35000000000008</v>
      </c>
      <c r="G8" s="3">
        <f t="shared" si="2"/>
        <v>487.84999999999997</v>
      </c>
      <c r="H8" s="4">
        <f t="shared" si="3"/>
        <v>1.0949154862109078</v>
      </c>
      <c r="I8">
        <v>485.2</v>
      </c>
      <c r="J8">
        <f>AVERAGE(I8:I13)</f>
        <v>486.26666666666665</v>
      </c>
      <c r="K8">
        <f>ABS($J$8-I8)</f>
        <v>1.0666666666666629</v>
      </c>
      <c r="L8" s="7">
        <f t="shared" si="5"/>
        <v>484.13333333333333</v>
      </c>
      <c r="M8" s="7">
        <f t="shared" si="6"/>
        <v>486.26666666666665</v>
      </c>
      <c r="N8">
        <f t="shared" si="7"/>
        <v>1.0992030777686177</v>
      </c>
    </row>
    <row r="9" spans="1:14">
      <c r="B9">
        <v>4</v>
      </c>
      <c r="C9">
        <v>487.1</v>
      </c>
      <c r="E9">
        <f t="shared" si="8"/>
        <v>0.74999999999994316</v>
      </c>
      <c r="F9" s="3">
        <f t="shared" si="1"/>
        <v>486.35000000000008</v>
      </c>
      <c r="G9" s="3">
        <f t="shared" si="2"/>
        <v>487.84999999999997</v>
      </c>
      <c r="H9" s="4">
        <f t="shared" si="3"/>
        <v>1.0949154862109078</v>
      </c>
      <c r="I9">
        <v>485.5</v>
      </c>
      <c r="K9">
        <f t="shared" ref="K9:K13" si="9">ABS($J$8-I9)</f>
        <v>0.76666666666665151</v>
      </c>
      <c r="L9" s="7">
        <f t="shared" si="5"/>
        <v>484.73333333333335</v>
      </c>
      <c r="M9" s="7">
        <f t="shared" si="6"/>
        <v>486.26666666666665</v>
      </c>
      <c r="N9">
        <f t="shared" si="7"/>
        <v>1.098523858565053</v>
      </c>
    </row>
    <row r="10" spans="1:14">
      <c r="B10">
        <v>4</v>
      </c>
      <c r="C10">
        <v>486.2</v>
      </c>
      <c r="E10">
        <f t="shared" si="8"/>
        <v>0.15000000000009095</v>
      </c>
      <c r="F10" s="3">
        <f t="shared" si="1"/>
        <v>486.0499999999999</v>
      </c>
      <c r="G10" s="3">
        <f t="shared" si="2"/>
        <v>486.35000000000008</v>
      </c>
      <c r="H10" s="4">
        <f t="shared" si="3"/>
        <v>1.0969422734128615</v>
      </c>
      <c r="I10">
        <v>486.2</v>
      </c>
      <c r="K10">
        <f t="shared" si="9"/>
        <v>6.6666666666662877E-2</v>
      </c>
      <c r="L10" s="7">
        <f t="shared" si="5"/>
        <v>486.13333333333333</v>
      </c>
      <c r="M10" s="7">
        <f t="shared" si="6"/>
        <v>486.26666666666665</v>
      </c>
      <c r="N10">
        <f t="shared" si="7"/>
        <v>1.0969422734128615</v>
      </c>
    </row>
    <row r="11" spans="1:14">
      <c r="B11">
        <v>4</v>
      </c>
      <c r="C11">
        <v>487.1</v>
      </c>
      <c r="E11">
        <f t="shared" si="8"/>
        <v>0.74999999999994316</v>
      </c>
      <c r="F11" s="3">
        <f t="shared" si="1"/>
        <v>486.35000000000008</v>
      </c>
      <c r="G11" s="3">
        <f t="shared" si="2"/>
        <v>487.84999999999997</v>
      </c>
      <c r="H11" s="4">
        <f t="shared" si="3"/>
        <v>1.0949154862109078</v>
      </c>
      <c r="I11">
        <v>486.9</v>
      </c>
      <c r="K11">
        <f t="shared" si="9"/>
        <v>0.63333333333332575</v>
      </c>
      <c r="L11" s="7">
        <f t="shared" si="5"/>
        <v>486.26666666666665</v>
      </c>
      <c r="M11" s="7">
        <f t="shared" si="6"/>
        <v>487.5333333333333</v>
      </c>
      <c r="N11">
        <f t="shared" si="7"/>
        <v>1.095365235845827</v>
      </c>
    </row>
    <row r="12" spans="1:14">
      <c r="B12">
        <v>4</v>
      </c>
      <c r="C12">
        <v>485.3</v>
      </c>
      <c r="E12">
        <f t="shared" si="8"/>
        <v>1.0500000000000682</v>
      </c>
      <c r="F12" s="3">
        <f t="shared" si="1"/>
        <v>484.24999999999994</v>
      </c>
      <c r="G12" s="3">
        <f t="shared" si="2"/>
        <v>486.35000000000008</v>
      </c>
      <c r="H12" s="4">
        <f t="shared" si="3"/>
        <v>1.0989765780616798</v>
      </c>
      <c r="I12">
        <v>486.7</v>
      </c>
      <c r="K12">
        <f t="shared" si="9"/>
        <v>0.43333333333333712</v>
      </c>
      <c r="L12" s="7">
        <f t="shared" si="5"/>
        <v>486.26666666666665</v>
      </c>
      <c r="M12" s="7">
        <f t="shared" si="6"/>
        <v>487.13333333333333</v>
      </c>
      <c r="N12">
        <f t="shared" si="7"/>
        <v>1.0958153551126633</v>
      </c>
    </row>
    <row r="13" spans="1:14">
      <c r="B13">
        <v>4</v>
      </c>
      <c r="C13">
        <v>485.3</v>
      </c>
      <c r="E13">
        <f t="shared" si="8"/>
        <v>1.0500000000000682</v>
      </c>
      <c r="F13" s="3">
        <f t="shared" si="1"/>
        <v>484.24999999999994</v>
      </c>
      <c r="G13" s="3">
        <f t="shared" si="2"/>
        <v>486.35000000000008</v>
      </c>
      <c r="H13" s="4">
        <f t="shared" si="3"/>
        <v>1.0989765780616798</v>
      </c>
      <c r="I13">
        <v>487.1</v>
      </c>
      <c r="K13">
        <f t="shared" si="9"/>
        <v>0.83333333333337123</v>
      </c>
      <c r="L13" s="7">
        <f t="shared" si="5"/>
        <v>486.26666666666665</v>
      </c>
      <c r="M13" s="7">
        <f t="shared" si="6"/>
        <v>487.93333333333339</v>
      </c>
      <c r="N13">
        <f t="shared" si="7"/>
        <v>1.0949154862109078</v>
      </c>
    </row>
    <row r="14" spans="1:14">
      <c r="A14" t="s">
        <v>14</v>
      </c>
      <c r="B14">
        <v>5</v>
      </c>
      <c r="C14">
        <v>434</v>
      </c>
      <c r="D14">
        <f>SUM(C14:C19)/COUNT(C14:C19)</f>
        <v>434.45000000000005</v>
      </c>
      <c r="E14">
        <f t="shared" ref="E14:E19" si="10">ABS($D$14-C14)</f>
        <v>0.45000000000004547</v>
      </c>
      <c r="F14" s="3">
        <f t="shared" si="1"/>
        <v>433.54999999999995</v>
      </c>
      <c r="G14" s="3">
        <f t="shared" si="2"/>
        <v>434.45000000000005</v>
      </c>
      <c r="H14" s="4">
        <f t="shared" si="3"/>
        <v>1.0972130787798988</v>
      </c>
      <c r="I14">
        <v>433.4</v>
      </c>
      <c r="J14">
        <f>AVERAGE(I14:I19)</f>
        <v>434.28333333333336</v>
      </c>
      <c r="K14">
        <f>ABS($J$14-I14)</f>
        <v>0.8833333333333826</v>
      </c>
      <c r="L14" s="7">
        <f t="shared" si="5"/>
        <v>432.51666666666659</v>
      </c>
      <c r="M14" s="7">
        <f t="shared" si="6"/>
        <v>434.28333333333336</v>
      </c>
      <c r="N14">
        <f t="shared" si="7"/>
        <v>1.0987320631990685</v>
      </c>
    </row>
    <row r="15" spans="1:14">
      <c r="B15">
        <v>5</v>
      </c>
      <c r="C15">
        <v>433.9</v>
      </c>
      <c r="E15">
        <f t="shared" si="10"/>
        <v>0.55000000000006821</v>
      </c>
      <c r="F15" s="3">
        <f t="shared" si="1"/>
        <v>433.34999999999991</v>
      </c>
      <c r="G15" s="3">
        <f t="shared" si="2"/>
        <v>434.45000000000005</v>
      </c>
      <c r="H15" s="4">
        <f t="shared" si="3"/>
        <v>1.0974659511188665</v>
      </c>
      <c r="I15">
        <v>433.9</v>
      </c>
      <c r="K15">
        <f t="shared" ref="K15:K19" si="11">ABS($J$14-I15)</f>
        <v>0.3833333333333826</v>
      </c>
      <c r="L15" s="7">
        <f t="shared" si="5"/>
        <v>433.51666666666659</v>
      </c>
      <c r="M15" s="7">
        <f t="shared" si="6"/>
        <v>434.28333333333336</v>
      </c>
      <c r="N15">
        <f t="shared" si="7"/>
        <v>1.0974659511188665</v>
      </c>
    </row>
    <row r="16" spans="1:14">
      <c r="B16">
        <v>5</v>
      </c>
      <c r="C16">
        <v>434.8</v>
      </c>
      <c r="E16">
        <f t="shared" si="10"/>
        <v>0.34999999999996589</v>
      </c>
      <c r="F16" s="3">
        <f t="shared" si="1"/>
        <v>434.45000000000005</v>
      </c>
      <c r="G16" s="3">
        <f t="shared" si="2"/>
        <v>435.15</v>
      </c>
      <c r="H16" s="4">
        <f t="shared" si="3"/>
        <v>1.0951942874665963</v>
      </c>
      <c r="I16">
        <v>434.2</v>
      </c>
      <c r="K16">
        <f t="shared" si="11"/>
        <v>8.3333333333371229E-2</v>
      </c>
      <c r="L16" s="7">
        <f t="shared" si="5"/>
        <v>434.11666666666662</v>
      </c>
      <c r="M16" s="7">
        <f t="shared" si="6"/>
        <v>434.28333333333336</v>
      </c>
      <c r="N16">
        <f t="shared" si="7"/>
        <v>1.0967076835340308</v>
      </c>
    </row>
    <row r="17" spans="1:14">
      <c r="B17">
        <v>5</v>
      </c>
      <c r="C17">
        <v>434.1</v>
      </c>
      <c r="E17">
        <f t="shared" si="10"/>
        <v>0.35000000000002274</v>
      </c>
      <c r="F17" s="3">
        <f t="shared" si="1"/>
        <v>433.75</v>
      </c>
      <c r="G17" s="3">
        <f t="shared" si="2"/>
        <v>434.45000000000005</v>
      </c>
      <c r="H17" s="4">
        <f t="shared" si="3"/>
        <v>1.0969603229451188</v>
      </c>
      <c r="I17">
        <v>434.8</v>
      </c>
      <c r="K17">
        <f t="shared" si="11"/>
        <v>0.51666666666665151</v>
      </c>
      <c r="L17" s="7">
        <f t="shared" si="5"/>
        <v>434.28333333333336</v>
      </c>
      <c r="M17" s="7">
        <f t="shared" si="6"/>
        <v>435.31666666666666</v>
      </c>
      <c r="N17">
        <f t="shared" si="7"/>
        <v>1.0951942874665963</v>
      </c>
    </row>
    <row r="18" spans="1:14">
      <c r="B18">
        <v>5</v>
      </c>
      <c r="C18">
        <v>434.9</v>
      </c>
      <c r="E18">
        <f t="shared" si="10"/>
        <v>0.44999999999993179</v>
      </c>
      <c r="F18" s="3">
        <f t="shared" si="1"/>
        <v>434.45000000000005</v>
      </c>
      <c r="G18" s="3">
        <f t="shared" si="2"/>
        <v>435.34999999999991</v>
      </c>
      <c r="H18" s="4">
        <f t="shared" si="3"/>
        <v>1.0949424607736862</v>
      </c>
      <c r="I18">
        <v>434.5</v>
      </c>
      <c r="K18">
        <f t="shared" si="11"/>
        <v>0.21666666666664014</v>
      </c>
      <c r="L18" s="7">
        <f t="shared" si="5"/>
        <v>434.28333333333336</v>
      </c>
      <c r="M18" s="7">
        <f t="shared" si="6"/>
        <v>434.71666666666664</v>
      </c>
      <c r="N18">
        <f t="shared" si="7"/>
        <v>1.0959504630390704</v>
      </c>
    </row>
    <row r="19" spans="1:14">
      <c r="B19">
        <v>5</v>
      </c>
      <c r="C19">
        <v>435</v>
      </c>
      <c r="E19">
        <f t="shared" si="10"/>
        <v>0.54999999999995453</v>
      </c>
      <c r="F19" s="3">
        <f t="shared" si="1"/>
        <v>434.45000000000005</v>
      </c>
      <c r="G19" s="3">
        <f t="shared" si="2"/>
        <v>435.54999999999995</v>
      </c>
      <c r="H19" s="4">
        <f t="shared" si="3"/>
        <v>1.0946907498631635</v>
      </c>
      <c r="I19">
        <v>434.9</v>
      </c>
      <c r="K19">
        <f t="shared" si="11"/>
        <v>0.6166666666666174</v>
      </c>
      <c r="L19" s="7">
        <f t="shared" si="5"/>
        <v>434.28333333333336</v>
      </c>
      <c r="M19" s="7">
        <f t="shared" si="6"/>
        <v>435.51666666666659</v>
      </c>
      <c r="N19">
        <f t="shared" si="7"/>
        <v>1.0949424607736862</v>
      </c>
    </row>
    <row r="20" spans="1:14">
      <c r="A20" t="s">
        <v>15</v>
      </c>
      <c r="B20">
        <v>6</v>
      </c>
      <c r="C20">
        <v>409.7</v>
      </c>
      <c r="D20">
        <f>SUM(C20:C25)/COUNT(C20:C25)</f>
        <v>410.83333333333331</v>
      </c>
      <c r="E20">
        <f t="shared" ref="E20:E25" si="12">ABS($D$20-C20)</f>
        <v>1.1333333333333258</v>
      </c>
      <c r="F20" s="3">
        <f t="shared" si="1"/>
        <v>408.56666666666666</v>
      </c>
      <c r="G20" s="3">
        <f t="shared" si="2"/>
        <v>410.83333333333331</v>
      </c>
      <c r="H20" s="4">
        <f t="shared" si="3"/>
        <v>1.0983646570661458</v>
      </c>
      <c r="I20">
        <v>410.8</v>
      </c>
      <c r="J20">
        <f>AVERAGE(I20:I25)</f>
        <v>410.36</v>
      </c>
      <c r="K20">
        <f>ABS($J$20-I20)</f>
        <v>0.43999999999999773</v>
      </c>
      <c r="L20" s="7">
        <f t="shared" si="5"/>
        <v>410.36</v>
      </c>
      <c r="M20" s="7">
        <f t="shared" si="6"/>
        <v>411.24</v>
      </c>
      <c r="N20">
        <f t="shared" si="7"/>
        <v>1.0954235637779939</v>
      </c>
    </row>
    <row r="21" spans="1:14">
      <c r="B21">
        <v>6</v>
      </c>
      <c r="C21">
        <v>409.8</v>
      </c>
      <c r="E21">
        <f t="shared" si="12"/>
        <v>1.033333333333303</v>
      </c>
      <c r="F21" s="3">
        <f t="shared" si="1"/>
        <v>408.76666666666671</v>
      </c>
      <c r="G21" s="3">
        <f t="shared" si="2"/>
        <v>410.83333333333331</v>
      </c>
      <c r="H21" s="4">
        <f t="shared" si="3"/>
        <v>1.0980966325036601</v>
      </c>
      <c r="I21">
        <v>410.5</v>
      </c>
      <c r="K21">
        <f t="shared" ref="K21:K24" si="13">ABS($J$20-I21)</f>
        <v>0.13999999999998636</v>
      </c>
      <c r="L21" s="7">
        <f t="shared" si="5"/>
        <v>410.36</v>
      </c>
      <c r="M21" s="7">
        <f t="shared" si="6"/>
        <v>410.64</v>
      </c>
      <c r="N21">
        <f t="shared" si="7"/>
        <v>1.0962241169305724</v>
      </c>
    </row>
    <row r="22" spans="1:14">
      <c r="B22">
        <v>6</v>
      </c>
      <c r="C22">
        <v>411.2</v>
      </c>
      <c r="E22">
        <f t="shared" si="12"/>
        <v>0.36666666666667425</v>
      </c>
      <c r="F22" s="3">
        <f t="shared" si="1"/>
        <v>410.83333333333331</v>
      </c>
      <c r="G22" s="3">
        <f t="shared" si="2"/>
        <v>411.56666666666666</v>
      </c>
      <c r="H22" s="4">
        <f t="shared" si="3"/>
        <v>1.0943579766536964</v>
      </c>
      <c r="I22">
        <v>410.7</v>
      </c>
      <c r="K22">
        <f t="shared" si="13"/>
        <v>0.33999999999997499</v>
      </c>
      <c r="L22" s="7">
        <f t="shared" si="5"/>
        <v>410.36</v>
      </c>
      <c r="M22" s="7">
        <f t="shared" si="6"/>
        <v>411.03999999999996</v>
      </c>
      <c r="N22">
        <f t="shared" si="7"/>
        <v>1.0956902848794738</v>
      </c>
    </row>
    <row r="23" spans="1:14">
      <c r="B23">
        <v>6</v>
      </c>
      <c r="C23">
        <v>410</v>
      </c>
      <c r="E23">
        <f t="shared" si="12"/>
        <v>0.83333333333331439</v>
      </c>
      <c r="F23" s="3">
        <f t="shared" si="1"/>
        <v>409.16666666666669</v>
      </c>
      <c r="G23" s="3">
        <f t="shared" si="2"/>
        <v>410.83333333333331</v>
      </c>
      <c r="H23" s="4">
        <f t="shared" si="3"/>
        <v>1.097560975609756</v>
      </c>
      <c r="I23">
        <v>410</v>
      </c>
      <c r="K23">
        <f t="shared" si="13"/>
        <v>0.36000000000001364</v>
      </c>
      <c r="L23" s="7">
        <f t="shared" si="5"/>
        <v>409.64</v>
      </c>
      <c r="M23" s="7">
        <f t="shared" si="6"/>
        <v>410.36</v>
      </c>
      <c r="N23">
        <f t="shared" si="7"/>
        <v>1.097560975609756</v>
      </c>
    </row>
    <row r="24" spans="1:14">
      <c r="B24">
        <v>6</v>
      </c>
      <c r="C24">
        <v>412.8</v>
      </c>
      <c r="E24">
        <f t="shared" si="12"/>
        <v>1.966666666666697</v>
      </c>
      <c r="F24" s="3">
        <f t="shared" si="1"/>
        <v>410.83333333333331</v>
      </c>
      <c r="G24" s="3">
        <f t="shared" si="2"/>
        <v>414.76666666666671</v>
      </c>
      <c r="H24" s="4">
        <f t="shared" si="3"/>
        <v>1.0901162790697672</v>
      </c>
      <c r="I24">
        <v>409.8</v>
      </c>
      <c r="K24">
        <f t="shared" si="13"/>
        <v>0.56000000000000227</v>
      </c>
      <c r="L24" s="7">
        <f t="shared" si="5"/>
        <v>409.24</v>
      </c>
      <c r="M24" s="7">
        <f t="shared" si="6"/>
        <v>410.36</v>
      </c>
      <c r="N24">
        <f t="shared" si="7"/>
        <v>1.0980966325036601</v>
      </c>
    </row>
    <row r="25" spans="1:14">
      <c r="B25">
        <v>6</v>
      </c>
      <c r="C25">
        <v>411.5</v>
      </c>
      <c r="E25">
        <f t="shared" si="12"/>
        <v>0.66666666666668561</v>
      </c>
      <c r="F25" s="3">
        <f t="shared" si="1"/>
        <v>410.83333333333331</v>
      </c>
      <c r="G25" s="3">
        <f t="shared" si="2"/>
        <v>412.16666666666669</v>
      </c>
      <c r="H25" s="4">
        <f t="shared" si="3"/>
        <v>1.0935601458080193</v>
      </c>
    </row>
    <row r="26" spans="1:14">
      <c r="C26" s="1"/>
      <c r="E26" s="1" t="s">
        <v>17</v>
      </c>
      <c r="G26" s="1" t="s">
        <v>23</v>
      </c>
      <c r="H26" s="5" t="s">
        <v>20</v>
      </c>
      <c r="K26" s="1" t="s">
        <v>17</v>
      </c>
      <c r="N26" s="5" t="s">
        <v>21</v>
      </c>
    </row>
    <row r="27" spans="1:14">
      <c r="A27" s="1" t="s">
        <v>16</v>
      </c>
      <c r="E27">
        <f>AVERAGE(E2:E25)</f>
        <v>1.01111111111112</v>
      </c>
      <c r="G27">
        <v>1.0967758000000001</v>
      </c>
      <c r="H27" s="4">
        <f>AVERAGE(H2:H25)</f>
        <v>1.0941321635325163</v>
      </c>
      <c r="K27">
        <f>AVERAGE(K2:K24)</f>
        <v>0.78869565217391735</v>
      </c>
      <c r="N27">
        <f>AVERAGE(N2:N24)</f>
        <v>1.0951129145362517</v>
      </c>
    </row>
    <row r="28" spans="1:14">
      <c r="H28" s="5" t="s">
        <v>18</v>
      </c>
      <c r="N28" s="1" t="s">
        <v>18</v>
      </c>
    </row>
    <row r="29" spans="1:14">
      <c r="G29" s="1" t="s">
        <v>24</v>
      </c>
      <c r="H29" s="4">
        <f>STDEV(H2:H25)</f>
        <v>4.2251363306277925E-3</v>
      </c>
      <c r="M29" s="1" t="s">
        <v>24</v>
      </c>
      <c r="N29">
        <f>STDEV(N2:N24)</f>
        <v>3.2780820526579026E-3</v>
      </c>
    </row>
    <row r="30" spans="1:14">
      <c r="G30">
        <f>H29/SQRT(COUNT(H2:H25))</f>
        <v>8.6245234197777779E-4</v>
      </c>
      <c r="H30" s="5" t="s">
        <v>19</v>
      </c>
      <c r="M30">
        <f>N29/SQRT(COUNT(N2:N24))</f>
        <v>6.8352735844097554E-4</v>
      </c>
      <c r="N30" s="1" t="s">
        <v>22</v>
      </c>
    </row>
    <row r="31" spans="1:14">
      <c r="G31" s="1" t="s">
        <v>25</v>
      </c>
      <c r="H31" s="4">
        <f>100*ABS(G27-H27)/G27</f>
        <v>0.24103708957507802</v>
      </c>
      <c r="M31" s="1" t="s">
        <v>26</v>
      </c>
      <c r="N31">
        <f>100*ABS(G27-N27)/G27</f>
        <v>0.1516158055044956</v>
      </c>
    </row>
    <row r="32" spans="1:14">
      <c r="G32">
        <f>3*G30+H27-G27</f>
        <v>-5.6279441550399767E-5</v>
      </c>
      <c r="M32">
        <f>2*M30+N27-G27</f>
        <v>-2.9583074686634347E-4</v>
      </c>
    </row>
  </sheetData>
  <pageMargins left="0.7" right="0.7" top="0.75" bottom="0.75" header="0.3" footer="0.3"/>
  <pageSetup orientation="portrait" verticalDpi="0" r:id="rId1"/>
  <ignoredErrors>
    <ignoredError sqref="D20 D14 D8 D2 J2 J14 J8 J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Chris Naidu</cp:lastModifiedBy>
  <dcterms:created xsi:type="dcterms:W3CDTF">2008-11-05T22:24:07Z</dcterms:created>
  <dcterms:modified xsi:type="dcterms:W3CDTF">2008-11-06T20:51:40Z</dcterms:modified>
</cp:coreProperties>
</file>