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19440" windowHeight="15600"/>
  </bookViews>
  <sheets>
    <sheet name="Outline" sheetId="2" r:id="rId1"/>
    <sheet name="Data" sheetId="4" r:id="rId2"/>
  </sheets>
  <definedNames>
    <definedName name="_xlnm.extract">Outline!$G$36</definedName>
    <definedName name="MM_sum" localSheetId="0">SUM(Outline!$D$34:$D$44)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2" l="1"/>
  <c r="L4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C34" i="2"/>
  <c r="G36" i="2"/>
  <c r="D44" i="2"/>
  <c r="D43" i="2"/>
  <c r="D42" i="2"/>
  <c r="D41" i="2"/>
  <c r="D39" i="2"/>
  <c r="D40" i="2"/>
  <c r="D38" i="2"/>
  <c r="G37" i="2"/>
  <c r="D36" i="2"/>
  <c r="D34" i="2"/>
  <c r="D35" i="2"/>
  <c r="D37" i="2"/>
  <c r="G38" i="2"/>
  <c r="N77" i="2"/>
  <c r="M77" i="2"/>
  <c r="N73" i="2"/>
  <c r="M73" i="2"/>
  <c r="N69" i="2"/>
  <c r="M69" i="2"/>
  <c r="N65" i="2"/>
  <c r="M65" i="2"/>
  <c r="N61" i="2"/>
  <c r="M61" i="2"/>
  <c r="N57" i="2"/>
  <c r="M57" i="2"/>
  <c r="N53" i="2"/>
  <c r="M53" i="2"/>
  <c r="N49" i="2"/>
  <c r="M49" i="2"/>
  <c r="N71" i="2"/>
  <c r="M71" i="2"/>
  <c r="N63" i="2"/>
  <c r="M63" i="2"/>
  <c r="N55" i="2"/>
  <c r="M55" i="2"/>
  <c r="N74" i="2"/>
  <c r="M74" i="2"/>
  <c r="N66" i="2"/>
  <c r="M66" i="2"/>
  <c r="N58" i="2"/>
  <c r="M58" i="2"/>
  <c r="N50" i="2"/>
  <c r="M50" i="2"/>
  <c r="N76" i="2"/>
  <c r="M76" i="2"/>
  <c r="N72" i="2"/>
  <c r="M72" i="2"/>
  <c r="N68" i="2"/>
  <c r="M68" i="2"/>
  <c r="N64" i="2"/>
  <c r="M64" i="2"/>
  <c r="N60" i="2"/>
  <c r="M60" i="2"/>
  <c r="N56" i="2"/>
  <c r="M56" i="2"/>
  <c r="N52" i="2"/>
  <c r="M52" i="2"/>
  <c r="N48" i="2"/>
  <c r="M48" i="2"/>
  <c r="N75" i="2"/>
  <c r="M75" i="2"/>
  <c r="N67" i="2"/>
  <c r="M67" i="2"/>
  <c r="N59" i="2"/>
  <c r="M59" i="2"/>
  <c r="N51" i="2"/>
  <c r="M51" i="2"/>
  <c r="N70" i="2"/>
  <c r="M70" i="2"/>
  <c r="N62" i="2"/>
  <c r="M62" i="2"/>
  <c r="N54" i="2"/>
  <c r="M54" i="2"/>
</calcChain>
</file>

<file path=xl/sharedStrings.xml><?xml version="1.0" encoding="utf-8"?>
<sst xmlns="http://schemas.openxmlformats.org/spreadsheetml/2006/main" count="79" uniqueCount="72">
  <si>
    <t>Ingredient</t>
  </si>
  <si>
    <t>Extract</t>
  </si>
  <si>
    <t>Tubes to Thaw:</t>
  </si>
  <si>
    <t>Extract (-80)</t>
  </si>
  <si>
    <t>3-PGA (-80)</t>
  </si>
  <si>
    <t>Name</t>
  </si>
  <si>
    <t>Length (bp)</t>
  </si>
  <si>
    <t>ID</t>
  </si>
  <si>
    <t>Conc. (ng/uL)</t>
  </si>
  <si>
    <t># Repeats</t>
  </si>
  <si>
    <t>Water (uL)</t>
  </si>
  <si>
    <t>DNA (uL)</t>
  </si>
  <si>
    <t>Misc. Notes</t>
  </si>
  <si>
    <t>1) Fill in data in green boxes.</t>
  </si>
  <si>
    <t>7) Remove other ingredients from +4.</t>
  </si>
  <si>
    <t>6) Combine all extract tubes into one. Repeat for amino acid mix, and 3-PGA. Note: Extract is extremely viscious, be careful to avoid bubbles!</t>
  </si>
  <si>
    <t>8) On ice, prepare the Master Mix in the order presented. Vortex the mix after addition of each item! Note: PEG8000 is very viscious.</t>
  </si>
  <si>
    <t>0) Set plate reader to incubate at 29C. Set plate centrifuge to RT.</t>
  </si>
  <si>
    <t>10) To the plate, add reactions in 12uL aliquots, pipeting up and down BEFORE adding to the plate to ensure mixing and no air bubbles.</t>
  </si>
  <si>
    <t>11) Spin the plate up to 2000RPM in the plate centrifuge.</t>
  </si>
  <si>
    <t>12) Add white-backed sticky cover to plate.</t>
  </si>
  <si>
    <t>General Data</t>
  </si>
  <si>
    <t>Instructions</t>
  </si>
  <si>
    <t>Extract Preparation</t>
  </si>
  <si>
    <t>DNA Preparation</t>
  </si>
  <si>
    <t># Rxns:</t>
  </si>
  <si>
    <t>MM to add (uL)</t>
  </si>
  <si>
    <t>Mg-glut (mM)</t>
  </si>
  <si>
    <t>K-glut (M)</t>
  </si>
  <si>
    <t>AA mix (mM)</t>
  </si>
  <si>
    <t>3-PGA (x)</t>
  </si>
  <si>
    <t>DTT (mM)</t>
  </si>
  <si>
    <t>PEG8000 (%)</t>
  </si>
  <si>
    <t>() (uL)</t>
  </si>
  <si>
    <t>()</t>
  </si>
  <si>
    <t>Purpose (&lt;10 words)</t>
  </si>
  <si>
    <t>Circuit Information</t>
  </si>
  <si>
    <t>2) If constructs are using inducers or other items such as additional DNA, protein extracts, etc... fill in inducer amounts in blue boxes. Extract Prepration should avoid using transcribable objects.</t>
  </si>
  <si>
    <t>Stock conc.</t>
  </si>
  <si>
    <t>Final conc.</t>
  </si>
  <si>
    <t>Plate Loc.</t>
  </si>
  <si>
    <t>Master Mix (uL)</t>
  </si>
  <si>
    <t>AA Mix (-80)</t>
  </si>
  <si>
    <t>Notes</t>
  </si>
  <si>
    <t>Date and Time of Run</t>
  </si>
  <si>
    <t>() uL</t>
  </si>
  <si>
    <t>Form History</t>
  </si>
  <si>
    <t>Final conc. / rxn (nM)</t>
  </si>
  <si>
    <t>3) Thaw number of tubes in the orange boxes on ice.</t>
  </si>
  <si>
    <t>4) Prepare DNA using data (user supplied) in the blue boxes and (spreadsheet supplied) in the purple boxes. Label these tubes by ID.</t>
  </si>
  <si>
    <t>5) Error check: Text that is red indicates either non-pipetable amounts of reagent or system overload!</t>
  </si>
  <si>
    <t>2.0: Initial form, taking over from formulas(autosaved).xlsx</t>
  </si>
  <si>
    <t>2.1: Edited instructions, added a useful information part</t>
  </si>
  <si>
    <t>Useful Information</t>
  </si>
  <si>
    <t>* 5% loss of volumes are accounted for in the calculator at necessary steps. (3 compensations total)</t>
  </si>
  <si>
    <t>* Under DNA preparation, a 12.6uL reaction is prepared for each repeat. Then, if adding items per tube, calculate as part of total of 12.6uL* # repeats. (not 12uL * # repeats!)</t>
  </si>
  <si>
    <t>* Contact for questions: zsun@caltech.edu, chayes@caltech.edu</t>
  </si>
  <si>
    <t>Machine Used</t>
  </si>
  <si>
    <t>Internal Use</t>
  </si>
  <si>
    <t>Dropdown:</t>
  </si>
  <si>
    <t>Victor X3</t>
  </si>
  <si>
    <t>Synergy</t>
  </si>
  <si>
    <t>29 Shaker</t>
  </si>
  <si>
    <t>Specs</t>
  </si>
  <si>
    <t>Other (specify)</t>
  </si>
  <si>
    <t>Temperature</t>
  </si>
  <si>
    <t>2.2: Added more information under "basic information"</t>
  </si>
  <si>
    <t>14) Save this excel under lac.cds.caltech.edu/murraylab, in the TXTL folder. Paste data here when finished!</t>
  </si>
  <si>
    <t>9) To step 5, add the amount of Master Mix per tube by the grey box. Keep constructs at room temperature.</t>
  </si>
  <si>
    <t>13) Use protocol "zs-txtl" (if Victor X3). Ensure 300 reads, 150s intervals, for your reporter of interest. Label wells.</t>
  </si>
  <si>
    <t>2.3: Instructions editing</t>
  </si>
  <si>
    <t>Last Modified 8/13/12 Version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</si>
</sst>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/>
    <xf numFmtId="0" fontId="1" fillId="0" borderId="0" xfId="0" applyFont="1"/>
    <xf numFmtId="0" fontId="0" fillId="4" borderId="0" xfId="0" applyFill="1"/>
    <xf numFmtId="0" fontId="0" fillId="6" borderId="0" xfId="0" applyFill="1"/>
    <xf numFmtId="0" fontId="0" fillId="6" borderId="0" xfId="0" applyFont="1" applyFill="1"/>
    <xf numFmtId="0" fontId="0" fillId="7" borderId="0" xfId="0" applyFill="1"/>
    <xf numFmtId="0" fontId="1" fillId="6" borderId="0" xfId="0" applyFont="1" applyFill="1"/>
    <xf numFmtId="0" fontId="0" fillId="6" borderId="0" xfId="0" applyNumberFormat="1" applyFill="1"/>
    <xf numFmtId="0" fontId="2" fillId="0" borderId="0" xfId="0" applyFont="1"/>
    <xf numFmtId="0" fontId="0" fillId="0" borderId="0" xfId="0" applyFill="1"/>
    <xf numFmtId="0" fontId="0" fillId="0" borderId="0" xfId="0" applyNumberFormat="1" applyFill="1"/>
    <xf numFmtId="0" fontId="0" fillId="7" borderId="0" xfId="0" applyNumberFormat="1" applyFill="1"/>
    <xf numFmtId="0" fontId="1" fillId="0" borderId="0" xfId="0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2" fontId="0" fillId="3" borderId="0" xfId="0" applyNumberFormat="1" applyFill="1" applyBorder="1"/>
    <xf numFmtId="2" fontId="0" fillId="3" borderId="5" xfId="0" applyNumberFormat="1" applyFill="1" applyBorder="1"/>
    <xf numFmtId="2" fontId="0" fillId="3" borderId="7" xfId="0" applyNumberFormat="1" applyFill="1" applyBorder="1"/>
    <xf numFmtId="2" fontId="0" fillId="8" borderId="0" xfId="0" applyNumberFormat="1" applyFill="1"/>
    <xf numFmtId="2" fontId="0" fillId="5" borderId="0" xfId="0" applyNumberFormat="1" applyFill="1"/>
    <xf numFmtId="0" fontId="1" fillId="0" borderId="0" xfId="0" applyFont="1" applyBorder="1" applyAlignment="1">
      <alignment wrapText="1"/>
    </xf>
    <xf numFmtId="2" fontId="0" fillId="3" borderId="2" xfId="0" applyNumberFormat="1" applyFill="1" applyBorder="1"/>
    <xf numFmtId="2" fontId="0" fillId="3" borderId="3" xfId="0" applyNumberFormat="1" applyFill="1" applyBorder="1"/>
    <xf numFmtId="2" fontId="0" fillId="7" borderId="1" xfId="0" applyNumberFormat="1" applyFill="1" applyBorder="1"/>
    <xf numFmtId="2" fontId="0" fillId="7" borderId="2" xfId="0" applyNumberFormat="1" applyFill="1" applyBorder="1"/>
    <xf numFmtId="2" fontId="0" fillId="7" borderId="4" xfId="0" applyNumberFormat="1" applyFill="1" applyBorder="1"/>
    <xf numFmtId="2" fontId="0" fillId="7" borderId="0" xfId="0" applyNumberFormat="1" applyFill="1" applyBorder="1"/>
    <xf numFmtId="2" fontId="0" fillId="7" borderId="6" xfId="0" applyNumberFormat="1" applyFill="1" applyBorder="1"/>
    <xf numFmtId="2" fontId="0" fillId="7" borderId="7" xfId="0" applyNumberFormat="1" applyFill="1" applyBorder="1"/>
    <xf numFmtId="2" fontId="0" fillId="3" borderId="8" xfId="0" applyNumberFormat="1" applyFill="1" applyBorder="1"/>
    <xf numFmtId="14" fontId="0" fillId="6" borderId="0" xfId="0" applyNumberFormat="1" applyFill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theme="1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workbookViewId="0">
      <selection activeCell="G42" sqref="G42"/>
    </sheetView>
  </sheetViews>
  <sheetFormatPr defaultColWidth="8.85546875" defaultRowHeight="15" outlineLevelRow="1" x14ac:dyDescent="0.25"/>
  <cols>
    <col min="1" max="1" width="13.42578125" customWidth="1"/>
    <col min="2" max="2" width="11.42578125" customWidth="1"/>
    <col min="3" max="3" width="16.7109375" style="1" customWidth="1"/>
    <col min="4" max="4" width="15.42578125" customWidth="1"/>
    <col min="5" max="5" width="9" customWidth="1"/>
    <col min="6" max="6" width="15.140625" customWidth="1"/>
    <col min="7" max="7" width="13.42578125" customWidth="1"/>
    <col min="13" max="13" width="10" customWidth="1"/>
    <col min="14" max="14" width="8.7109375" customWidth="1"/>
  </cols>
  <sheetData>
    <row r="1" spans="1:3" x14ac:dyDescent="0.25">
      <c r="A1" s="9" t="s">
        <v>21</v>
      </c>
      <c r="B1" s="9"/>
    </row>
    <row r="2" spans="1:3" s="2" customFormat="1" outlineLevel="1" x14ac:dyDescent="0.25">
      <c r="A2" s="2" t="s">
        <v>5</v>
      </c>
      <c r="C2" s="7"/>
    </row>
    <row r="3" spans="1:3" outlineLevel="1" x14ac:dyDescent="0.25">
      <c r="A3" s="2" t="s">
        <v>44</v>
      </c>
      <c r="B3" s="2"/>
      <c r="C3" s="32"/>
    </row>
    <row r="4" spans="1:3" outlineLevel="1" x14ac:dyDescent="0.25">
      <c r="A4" s="2" t="s">
        <v>35</v>
      </c>
      <c r="B4" s="2"/>
      <c r="C4" s="8"/>
    </row>
    <row r="5" spans="1:3" outlineLevel="1" x14ac:dyDescent="0.25">
      <c r="A5" s="2" t="s">
        <v>36</v>
      </c>
      <c r="B5" s="2"/>
      <c r="C5" s="8"/>
    </row>
    <row r="6" spans="1:3" outlineLevel="1" x14ac:dyDescent="0.25">
      <c r="A6" s="2" t="s">
        <v>57</v>
      </c>
      <c r="B6" s="2"/>
      <c r="C6" s="8" t="s">
        <v>60</v>
      </c>
    </row>
    <row r="7" spans="1:3" outlineLevel="1" x14ac:dyDescent="0.25">
      <c r="A7" s="2" t="s">
        <v>65</v>
      </c>
      <c r="B7" s="2"/>
      <c r="C7" s="8"/>
    </row>
    <row r="8" spans="1:3" outlineLevel="1" x14ac:dyDescent="0.25">
      <c r="A8" s="2" t="s">
        <v>12</v>
      </c>
      <c r="B8" s="2"/>
      <c r="C8" s="8"/>
    </row>
    <row r="10" spans="1:3" ht="15.75" customHeight="1" x14ac:dyDescent="0.25">
      <c r="A10" s="9" t="s">
        <v>53</v>
      </c>
      <c r="B10" s="9"/>
    </row>
    <row r="11" spans="1:3" hidden="1" outlineLevel="1" x14ac:dyDescent="0.25">
      <c r="A11" s="2" t="s">
        <v>54</v>
      </c>
      <c r="B11" s="2"/>
    </row>
    <row r="12" spans="1:3" hidden="1" outlineLevel="1" x14ac:dyDescent="0.25">
      <c r="A12" s="2" t="s">
        <v>55</v>
      </c>
      <c r="B12" s="2"/>
    </row>
    <row r="13" spans="1:3" hidden="1" outlineLevel="1" x14ac:dyDescent="0.25">
      <c r="A13" s="2" t="s">
        <v>56</v>
      </c>
      <c r="B13" s="2"/>
    </row>
    <row r="14" spans="1:3" collapsed="1" x14ac:dyDescent="0.25">
      <c r="A14" s="2"/>
      <c r="B14" s="2"/>
    </row>
    <row r="15" spans="1:3" x14ac:dyDescent="0.25">
      <c r="A15" s="9" t="s">
        <v>22</v>
      </c>
      <c r="B15" s="2"/>
    </row>
    <row r="16" spans="1:3" outlineLevel="1" x14ac:dyDescent="0.25">
      <c r="A16" s="2" t="s">
        <v>17</v>
      </c>
      <c r="B16" s="2"/>
    </row>
    <row r="17" spans="1:2" outlineLevel="1" x14ac:dyDescent="0.25">
      <c r="A17" s="2" t="s">
        <v>13</v>
      </c>
      <c r="B17" s="2"/>
    </row>
    <row r="18" spans="1:2" outlineLevel="1" x14ac:dyDescent="0.25">
      <c r="A18" s="2" t="s">
        <v>37</v>
      </c>
      <c r="B18" s="2"/>
    </row>
    <row r="19" spans="1:2" outlineLevel="1" x14ac:dyDescent="0.25">
      <c r="A19" s="2" t="s">
        <v>48</v>
      </c>
      <c r="B19" s="2"/>
    </row>
    <row r="20" spans="1:2" outlineLevel="1" x14ac:dyDescent="0.25">
      <c r="A20" s="2" t="s">
        <v>49</v>
      </c>
      <c r="B20" s="2"/>
    </row>
    <row r="21" spans="1:2" outlineLevel="1" x14ac:dyDescent="0.25">
      <c r="A21" s="2" t="s">
        <v>50</v>
      </c>
      <c r="B21" s="2"/>
    </row>
    <row r="22" spans="1:2" outlineLevel="1" x14ac:dyDescent="0.25">
      <c r="A22" s="2" t="s">
        <v>15</v>
      </c>
      <c r="B22" s="2"/>
    </row>
    <row r="23" spans="1:2" outlineLevel="1" x14ac:dyDescent="0.25">
      <c r="A23" s="2" t="s">
        <v>14</v>
      </c>
      <c r="B23" s="2"/>
    </row>
    <row r="24" spans="1:2" outlineLevel="1" x14ac:dyDescent="0.25">
      <c r="A24" s="2" t="s">
        <v>16</v>
      </c>
      <c r="B24" s="2"/>
    </row>
    <row r="25" spans="1:2" outlineLevel="1" x14ac:dyDescent="0.25">
      <c r="A25" s="2" t="s">
        <v>68</v>
      </c>
      <c r="B25" s="2"/>
    </row>
    <row r="26" spans="1:2" outlineLevel="1" x14ac:dyDescent="0.25">
      <c r="A26" s="2" t="s">
        <v>18</v>
      </c>
      <c r="B26" s="2"/>
    </row>
    <row r="27" spans="1:2" outlineLevel="1" x14ac:dyDescent="0.25">
      <c r="A27" s="2" t="s">
        <v>19</v>
      </c>
      <c r="B27" s="2"/>
    </row>
    <row r="28" spans="1:2" outlineLevel="1" x14ac:dyDescent="0.25">
      <c r="A28" s="2" t="s">
        <v>20</v>
      </c>
      <c r="B28" s="2"/>
    </row>
    <row r="29" spans="1:2" outlineLevel="1" x14ac:dyDescent="0.25">
      <c r="A29" s="2" t="s">
        <v>69</v>
      </c>
      <c r="B29" s="2"/>
    </row>
    <row r="30" spans="1:2" x14ac:dyDescent="0.25">
      <c r="A30" s="2" t="s">
        <v>67</v>
      </c>
      <c r="B30" s="2"/>
    </row>
    <row r="31" spans="1:2" x14ac:dyDescent="0.25">
      <c r="A31" s="2"/>
      <c r="B31" s="2"/>
    </row>
    <row r="32" spans="1:2" x14ac:dyDescent="0.25">
      <c r="A32" s="9" t="s">
        <v>23</v>
      </c>
      <c r="B32" s="9"/>
    </row>
    <row r="33" spans="1:15" s="16" customFormat="1" ht="15" customHeight="1" outlineLevel="1" x14ac:dyDescent="0.25">
      <c r="A33" s="13" t="s">
        <v>0</v>
      </c>
      <c r="B33" s="13" t="s">
        <v>38</v>
      </c>
      <c r="C33" s="14" t="s">
        <v>39</v>
      </c>
      <c r="D33" s="13" t="s">
        <v>41</v>
      </c>
      <c r="E33" s="13"/>
      <c r="F33" s="13" t="s">
        <v>25</v>
      </c>
      <c r="G33" s="15">
        <f>SUM(F48:F77)</f>
        <v>0</v>
      </c>
      <c r="H33" s="13"/>
      <c r="I33" s="13"/>
      <c r="J33" s="13"/>
      <c r="K33" s="13"/>
      <c r="L33" s="13"/>
      <c r="M33" s="13"/>
      <c r="N33" s="13"/>
    </row>
    <row r="34" spans="1:15" outlineLevel="1" x14ac:dyDescent="0.25">
      <c r="A34" t="s">
        <v>1</v>
      </c>
      <c r="B34">
        <v>1</v>
      </c>
      <c r="C34" s="1">
        <f>1/3</f>
        <v>0.33333333333333331</v>
      </c>
      <c r="D34" s="21">
        <f t="shared" ref="D34:D40" si="0">C34/B34*90*0.95*_xlnm.extract</f>
        <v>0</v>
      </c>
      <c r="F34" s="2"/>
    </row>
    <row r="35" spans="1:15" outlineLevel="1" x14ac:dyDescent="0.25">
      <c r="A35" t="s">
        <v>27</v>
      </c>
      <c r="B35">
        <v>100</v>
      </c>
      <c r="C35" s="1">
        <v>1</v>
      </c>
      <c r="D35" s="21">
        <f t="shared" si="0"/>
        <v>0</v>
      </c>
      <c r="F35" s="2" t="s">
        <v>2</v>
      </c>
    </row>
    <row r="36" spans="1:15" outlineLevel="1" x14ac:dyDescent="0.25">
      <c r="A36" t="s">
        <v>28</v>
      </c>
      <c r="B36">
        <v>3</v>
      </c>
      <c r="C36" s="1">
        <v>0.04</v>
      </c>
      <c r="D36" s="21">
        <f t="shared" si="0"/>
        <v>0</v>
      </c>
      <c r="F36" t="s">
        <v>3</v>
      </c>
      <c r="G36" s="3">
        <f>CEILING(G33/(90/12*(0.95)^3),1)</f>
        <v>0</v>
      </c>
    </row>
    <row r="37" spans="1:15" outlineLevel="1" x14ac:dyDescent="0.25">
      <c r="A37" t="s">
        <v>29</v>
      </c>
      <c r="B37">
        <v>6</v>
      </c>
      <c r="C37" s="1">
        <v>1.5</v>
      </c>
      <c r="D37" s="21">
        <f t="shared" si="0"/>
        <v>0</v>
      </c>
      <c r="F37" t="s">
        <v>42</v>
      </c>
      <c r="G37" s="3">
        <f>CEILING(22.5*G36/(26),1)</f>
        <v>0</v>
      </c>
    </row>
    <row r="38" spans="1:15" outlineLevel="1" x14ac:dyDescent="0.25">
      <c r="A38" t="s">
        <v>30</v>
      </c>
      <c r="B38">
        <v>14</v>
      </c>
      <c r="C38" s="1">
        <v>1</v>
      </c>
      <c r="D38" s="21">
        <f t="shared" si="0"/>
        <v>0</v>
      </c>
      <c r="F38" t="s">
        <v>4</v>
      </c>
      <c r="G38" s="3">
        <f>CEILING(6.43*G36/(7),1)</f>
        <v>0</v>
      </c>
    </row>
    <row r="39" spans="1:15" outlineLevel="1" x14ac:dyDescent="0.25">
      <c r="A39" t="s">
        <v>31</v>
      </c>
      <c r="B39">
        <v>100</v>
      </c>
      <c r="C39" s="1">
        <v>1</v>
      </c>
      <c r="D39" s="21">
        <f t="shared" si="0"/>
        <v>0</v>
      </c>
    </row>
    <row r="40" spans="1:15" outlineLevel="1" x14ac:dyDescent="0.25">
      <c r="A40" t="s">
        <v>32</v>
      </c>
      <c r="B40">
        <v>40</v>
      </c>
      <c r="C40" s="1">
        <v>2</v>
      </c>
      <c r="D40" s="21">
        <f t="shared" si="0"/>
        <v>0</v>
      </c>
      <c r="F40" s="2"/>
    </row>
    <row r="41" spans="1:15" outlineLevel="1" x14ac:dyDescent="0.25">
      <c r="A41" s="6" t="s">
        <v>34</v>
      </c>
      <c r="B41" s="6"/>
      <c r="C41" s="12"/>
      <c r="D41" s="21">
        <f>IFERROR(C41/B41*90*0.95*_xlnm.extract,0)</f>
        <v>0</v>
      </c>
      <c r="F41" s="2"/>
    </row>
    <row r="42" spans="1:15" outlineLevel="1" x14ac:dyDescent="0.25">
      <c r="A42" s="6" t="s">
        <v>34</v>
      </c>
      <c r="B42" s="6"/>
      <c r="C42" s="12"/>
      <c r="D42" s="21">
        <f>IFERROR(C42/B42*90*0.95*_xlnm.extract,0)</f>
        <v>0</v>
      </c>
      <c r="F42" s="2"/>
    </row>
    <row r="43" spans="1:15" outlineLevel="1" x14ac:dyDescent="0.25">
      <c r="A43" s="6" t="s">
        <v>34</v>
      </c>
      <c r="B43" s="6"/>
      <c r="C43" s="12"/>
      <c r="D43" s="21">
        <f>IFERROR(C43/B43*90*0.95*_xlnm.extract,0)</f>
        <v>0</v>
      </c>
      <c r="F43" s="2"/>
    </row>
    <row r="44" spans="1:15" outlineLevel="1" x14ac:dyDescent="0.25">
      <c r="A44" s="6" t="s">
        <v>34</v>
      </c>
      <c r="B44" s="6"/>
      <c r="C44" s="12"/>
      <c r="D44" s="21">
        <f>IFERROR(C44/B44*90*0.95*_xlnm.extract,0)</f>
        <v>0</v>
      </c>
      <c r="F44" s="2"/>
    </row>
    <row r="45" spans="1:15" x14ac:dyDescent="0.25">
      <c r="A45" s="10"/>
      <c r="B45" s="10"/>
      <c r="C45" s="11"/>
      <c r="D45" s="10"/>
      <c r="F45" s="2"/>
    </row>
    <row r="46" spans="1:15" x14ac:dyDescent="0.25">
      <c r="A46" s="9" t="s">
        <v>24</v>
      </c>
      <c r="B46" s="9"/>
    </row>
    <row r="47" spans="1:15" s="13" customFormat="1" ht="29.25" hidden="1" customHeight="1" outlineLevel="1" thickBot="1" x14ac:dyDescent="0.3">
      <c r="A47" s="13" t="s">
        <v>7</v>
      </c>
      <c r="B47" s="13" t="s">
        <v>40</v>
      </c>
      <c r="C47" s="13" t="s">
        <v>5</v>
      </c>
      <c r="D47" s="13" t="s">
        <v>8</v>
      </c>
      <c r="E47" s="13" t="s">
        <v>6</v>
      </c>
      <c r="F47" s="13" t="s">
        <v>9</v>
      </c>
      <c r="G47" s="13" t="s">
        <v>47</v>
      </c>
      <c r="H47" s="22" t="s">
        <v>45</v>
      </c>
      <c r="I47" s="22" t="s">
        <v>33</v>
      </c>
      <c r="J47" s="22" t="s">
        <v>33</v>
      </c>
      <c r="K47" s="22" t="s">
        <v>33</v>
      </c>
      <c r="L47" s="22" t="s">
        <v>11</v>
      </c>
      <c r="M47" s="22" t="s">
        <v>10</v>
      </c>
      <c r="N47" s="13" t="s">
        <v>26</v>
      </c>
      <c r="O47" s="13" t="s">
        <v>43</v>
      </c>
    </row>
    <row r="48" spans="1:15" ht="15.75" hidden="1" outlineLevel="1" thickTop="1" x14ac:dyDescent="0.25">
      <c r="A48" s="4">
        <v>1</v>
      </c>
      <c r="B48" s="5"/>
      <c r="C48" s="5"/>
      <c r="D48" s="5"/>
      <c r="E48" s="4"/>
      <c r="F48" s="4"/>
      <c r="G48" s="4"/>
      <c r="H48" s="25">
        <v>0</v>
      </c>
      <c r="I48" s="26">
        <v>0</v>
      </c>
      <c r="J48" s="26">
        <v>0</v>
      </c>
      <c r="K48" s="26">
        <v>0</v>
      </c>
      <c r="L48" s="23">
        <f t="shared" ref="L48:L77" si="1">IFERROR((G48/((E48*660/1000000/D48)^-1)*12.6)*F48,0)</f>
        <v>0</v>
      </c>
      <c r="M48" s="24" t="e">
        <f t="shared" ref="M48" si="2">12.6*F48-N48-L48-H48-I48-K48-J48</f>
        <v>#DIV/0!</v>
      </c>
      <c r="N48" s="20" t="e">
        <f t="shared" ref="N48:N77" si="3">12.6*F48-((90*0.95 - MM_sum/_xlnm.extract)/(90*0.95))*12.6*F48</f>
        <v>#DIV/0!</v>
      </c>
    </row>
    <row r="49" spans="1:14" hidden="1" outlineLevel="1" x14ac:dyDescent="0.25">
      <c r="A49" s="4">
        <v>2</v>
      </c>
      <c r="B49" s="4"/>
      <c r="C49" s="4"/>
      <c r="D49" s="5"/>
      <c r="E49" s="4"/>
      <c r="F49" s="4"/>
      <c r="G49" s="4"/>
      <c r="H49" s="27">
        <v>0</v>
      </c>
      <c r="I49" s="28">
        <v>0</v>
      </c>
      <c r="J49" s="28">
        <v>0</v>
      </c>
      <c r="K49" s="28">
        <v>0</v>
      </c>
      <c r="L49" s="17">
        <f t="shared" si="1"/>
        <v>0</v>
      </c>
      <c r="M49" s="18" t="e">
        <f>12.6*F49-N49-L49-H49-I49-K49-J49</f>
        <v>#DIV/0!</v>
      </c>
      <c r="N49" s="20" t="e">
        <f t="shared" si="3"/>
        <v>#DIV/0!</v>
      </c>
    </row>
    <row r="50" spans="1:14" hidden="1" outlineLevel="1" x14ac:dyDescent="0.25">
      <c r="A50" s="4">
        <v>3</v>
      </c>
      <c r="B50" s="8"/>
      <c r="C50" s="4"/>
      <c r="D50" s="5"/>
      <c r="E50" s="4"/>
      <c r="F50" s="4"/>
      <c r="G50" s="4"/>
      <c r="H50" s="27">
        <v>0</v>
      </c>
      <c r="I50" s="28">
        <v>0</v>
      </c>
      <c r="J50" s="28">
        <v>0</v>
      </c>
      <c r="K50" s="28">
        <v>0</v>
      </c>
      <c r="L50" s="17">
        <f t="shared" si="1"/>
        <v>0</v>
      </c>
      <c r="M50" s="18" t="e">
        <f t="shared" ref="M50:M77" si="4">12.6*F50-N50-L50-H50-I50-K50-J50</f>
        <v>#DIV/0!</v>
      </c>
      <c r="N50" s="20" t="e">
        <f t="shared" si="3"/>
        <v>#DIV/0!</v>
      </c>
    </row>
    <row r="51" spans="1:14" hidden="1" outlineLevel="1" x14ac:dyDescent="0.25">
      <c r="A51" s="4">
        <v>4</v>
      </c>
      <c r="B51" s="8"/>
      <c r="C51" s="4"/>
      <c r="D51" s="5"/>
      <c r="E51" s="4"/>
      <c r="F51" s="4"/>
      <c r="G51" s="4"/>
      <c r="H51" s="27">
        <v>0</v>
      </c>
      <c r="I51" s="28">
        <v>0</v>
      </c>
      <c r="J51" s="28">
        <v>0</v>
      </c>
      <c r="K51" s="28">
        <v>0</v>
      </c>
      <c r="L51" s="17">
        <f t="shared" si="1"/>
        <v>0</v>
      </c>
      <c r="M51" s="18" t="e">
        <f t="shared" si="4"/>
        <v>#DIV/0!</v>
      </c>
      <c r="N51" s="20" t="e">
        <f t="shared" si="3"/>
        <v>#DIV/0!</v>
      </c>
    </row>
    <row r="52" spans="1:14" hidden="1" outlineLevel="1" x14ac:dyDescent="0.25">
      <c r="A52" s="4">
        <v>5</v>
      </c>
      <c r="B52" s="8"/>
      <c r="C52" s="4"/>
      <c r="D52" s="5"/>
      <c r="E52" s="4"/>
      <c r="F52" s="4"/>
      <c r="G52" s="4"/>
      <c r="H52" s="27">
        <v>0</v>
      </c>
      <c r="I52" s="28">
        <v>0</v>
      </c>
      <c r="J52" s="28">
        <v>0</v>
      </c>
      <c r="K52" s="28">
        <v>0</v>
      </c>
      <c r="L52" s="17">
        <f t="shared" si="1"/>
        <v>0</v>
      </c>
      <c r="M52" s="18" t="e">
        <f t="shared" si="4"/>
        <v>#DIV/0!</v>
      </c>
      <c r="N52" s="20" t="e">
        <f t="shared" si="3"/>
        <v>#DIV/0!</v>
      </c>
    </row>
    <row r="53" spans="1:14" hidden="1" outlineLevel="1" x14ac:dyDescent="0.25">
      <c r="A53" s="4">
        <v>6</v>
      </c>
      <c r="B53" s="8"/>
      <c r="C53" s="4"/>
      <c r="D53" s="5"/>
      <c r="E53" s="4"/>
      <c r="F53" s="4"/>
      <c r="G53" s="4"/>
      <c r="H53" s="27">
        <v>0</v>
      </c>
      <c r="I53" s="28">
        <v>0</v>
      </c>
      <c r="J53" s="28">
        <v>0</v>
      </c>
      <c r="K53" s="28">
        <v>0</v>
      </c>
      <c r="L53" s="17">
        <f t="shared" si="1"/>
        <v>0</v>
      </c>
      <c r="M53" s="18" t="e">
        <f t="shared" si="4"/>
        <v>#DIV/0!</v>
      </c>
      <c r="N53" s="20" t="e">
        <f t="shared" si="3"/>
        <v>#DIV/0!</v>
      </c>
    </row>
    <row r="54" spans="1:14" hidden="1" outlineLevel="1" x14ac:dyDescent="0.25">
      <c r="A54" s="4">
        <v>7</v>
      </c>
      <c r="B54" s="8"/>
      <c r="C54" s="4"/>
      <c r="D54" s="5"/>
      <c r="E54" s="4"/>
      <c r="F54" s="4"/>
      <c r="G54" s="4"/>
      <c r="H54" s="27">
        <v>0</v>
      </c>
      <c r="I54" s="28">
        <v>0</v>
      </c>
      <c r="J54" s="28">
        <v>0</v>
      </c>
      <c r="K54" s="28">
        <v>0</v>
      </c>
      <c r="L54" s="17">
        <f t="shared" si="1"/>
        <v>0</v>
      </c>
      <c r="M54" s="18" t="e">
        <f t="shared" si="4"/>
        <v>#DIV/0!</v>
      </c>
      <c r="N54" s="20" t="e">
        <f t="shared" si="3"/>
        <v>#DIV/0!</v>
      </c>
    </row>
    <row r="55" spans="1:14" hidden="1" outlineLevel="1" x14ac:dyDescent="0.25">
      <c r="A55" s="4">
        <v>8</v>
      </c>
      <c r="B55" s="8"/>
      <c r="C55" s="4"/>
      <c r="D55" s="4"/>
      <c r="E55" s="4"/>
      <c r="F55" s="4"/>
      <c r="G55" s="4"/>
      <c r="H55" s="27">
        <v>0</v>
      </c>
      <c r="I55" s="28">
        <v>0</v>
      </c>
      <c r="J55" s="28">
        <v>0</v>
      </c>
      <c r="K55" s="28">
        <v>0</v>
      </c>
      <c r="L55" s="17">
        <f t="shared" si="1"/>
        <v>0</v>
      </c>
      <c r="M55" s="18" t="e">
        <f t="shared" si="4"/>
        <v>#DIV/0!</v>
      </c>
      <c r="N55" s="20" t="e">
        <f t="shared" si="3"/>
        <v>#DIV/0!</v>
      </c>
    </row>
    <row r="56" spans="1:14" hidden="1" outlineLevel="1" x14ac:dyDescent="0.25">
      <c r="A56" s="4">
        <v>9</v>
      </c>
      <c r="B56" s="8"/>
      <c r="C56" s="4"/>
      <c r="D56" s="4"/>
      <c r="E56" s="4"/>
      <c r="F56" s="4"/>
      <c r="G56" s="4"/>
      <c r="H56" s="27">
        <v>0</v>
      </c>
      <c r="I56" s="28">
        <v>0</v>
      </c>
      <c r="J56" s="28">
        <v>0</v>
      </c>
      <c r="K56" s="28">
        <v>0</v>
      </c>
      <c r="L56" s="17">
        <f t="shared" si="1"/>
        <v>0</v>
      </c>
      <c r="M56" s="18" t="e">
        <f t="shared" si="4"/>
        <v>#DIV/0!</v>
      </c>
      <c r="N56" s="20" t="e">
        <f t="shared" si="3"/>
        <v>#DIV/0!</v>
      </c>
    </row>
    <row r="57" spans="1:14" hidden="1" outlineLevel="1" x14ac:dyDescent="0.25">
      <c r="A57" s="4">
        <v>10</v>
      </c>
      <c r="B57" s="8"/>
      <c r="C57" s="4"/>
      <c r="D57" s="4"/>
      <c r="E57" s="4"/>
      <c r="F57" s="4"/>
      <c r="G57" s="4"/>
      <c r="H57" s="27">
        <v>0</v>
      </c>
      <c r="I57" s="28">
        <v>0</v>
      </c>
      <c r="J57" s="28">
        <v>0</v>
      </c>
      <c r="K57" s="28">
        <v>0</v>
      </c>
      <c r="L57" s="17">
        <f t="shared" si="1"/>
        <v>0</v>
      </c>
      <c r="M57" s="18" t="e">
        <f t="shared" si="4"/>
        <v>#DIV/0!</v>
      </c>
      <c r="N57" s="20" t="e">
        <f t="shared" si="3"/>
        <v>#DIV/0!</v>
      </c>
    </row>
    <row r="58" spans="1:14" hidden="1" outlineLevel="1" x14ac:dyDescent="0.25">
      <c r="A58" s="4">
        <v>11</v>
      </c>
      <c r="B58" s="4"/>
      <c r="C58" s="4"/>
      <c r="D58" s="4"/>
      <c r="E58" s="4"/>
      <c r="F58" s="4"/>
      <c r="G58" s="4"/>
      <c r="H58" s="27">
        <v>0</v>
      </c>
      <c r="I58" s="28">
        <v>0</v>
      </c>
      <c r="J58" s="28">
        <v>0</v>
      </c>
      <c r="K58" s="28">
        <v>0</v>
      </c>
      <c r="L58" s="17">
        <f t="shared" si="1"/>
        <v>0</v>
      </c>
      <c r="M58" s="18" t="e">
        <f t="shared" si="4"/>
        <v>#DIV/0!</v>
      </c>
      <c r="N58" s="20" t="e">
        <f t="shared" si="3"/>
        <v>#DIV/0!</v>
      </c>
    </row>
    <row r="59" spans="1:14" hidden="1" outlineLevel="1" x14ac:dyDescent="0.25">
      <c r="A59" s="4">
        <v>12</v>
      </c>
      <c r="B59" s="4"/>
      <c r="C59" s="4"/>
      <c r="D59" s="4"/>
      <c r="E59" s="4"/>
      <c r="F59" s="4"/>
      <c r="G59" s="4"/>
      <c r="H59" s="27">
        <v>0</v>
      </c>
      <c r="I59" s="28">
        <v>0</v>
      </c>
      <c r="J59" s="28">
        <v>0</v>
      </c>
      <c r="K59" s="28">
        <v>0</v>
      </c>
      <c r="L59" s="17">
        <f t="shared" si="1"/>
        <v>0</v>
      </c>
      <c r="M59" s="18" t="e">
        <f t="shared" si="4"/>
        <v>#DIV/0!</v>
      </c>
      <c r="N59" s="20" t="e">
        <f t="shared" si="3"/>
        <v>#DIV/0!</v>
      </c>
    </row>
    <row r="60" spans="1:14" hidden="1" outlineLevel="1" x14ac:dyDescent="0.25">
      <c r="A60" s="4">
        <v>13</v>
      </c>
      <c r="B60" s="4"/>
      <c r="C60" s="4"/>
      <c r="D60" s="4"/>
      <c r="E60" s="4"/>
      <c r="F60" s="4"/>
      <c r="G60" s="4"/>
      <c r="H60" s="27">
        <v>0</v>
      </c>
      <c r="I60" s="28">
        <v>0</v>
      </c>
      <c r="J60" s="28">
        <v>0</v>
      </c>
      <c r="K60" s="28">
        <v>0</v>
      </c>
      <c r="L60" s="17">
        <f t="shared" si="1"/>
        <v>0</v>
      </c>
      <c r="M60" s="18" t="e">
        <f t="shared" si="4"/>
        <v>#DIV/0!</v>
      </c>
      <c r="N60" s="20" t="e">
        <f t="shared" si="3"/>
        <v>#DIV/0!</v>
      </c>
    </row>
    <row r="61" spans="1:14" hidden="1" outlineLevel="1" x14ac:dyDescent="0.25">
      <c r="A61" s="4">
        <v>14</v>
      </c>
      <c r="B61" s="4"/>
      <c r="C61" s="4"/>
      <c r="D61" s="4"/>
      <c r="E61" s="4"/>
      <c r="F61" s="4"/>
      <c r="G61" s="4"/>
      <c r="H61" s="27">
        <v>0</v>
      </c>
      <c r="I61" s="28">
        <v>0</v>
      </c>
      <c r="J61" s="28">
        <v>0</v>
      </c>
      <c r="K61" s="28">
        <v>0</v>
      </c>
      <c r="L61" s="17">
        <f t="shared" si="1"/>
        <v>0</v>
      </c>
      <c r="M61" s="18" t="e">
        <f t="shared" si="4"/>
        <v>#DIV/0!</v>
      </c>
      <c r="N61" s="20" t="e">
        <f t="shared" si="3"/>
        <v>#DIV/0!</v>
      </c>
    </row>
    <row r="62" spans="1:14" hidden="1" outlineLevel="1" x14ac:dyDescent="0.25">
      <c r="A62" s="4">
        <v>15</v>
      </c>
      <c r="B62" s="4"/>
      <c r="C62" s="4"/>
      <c r="D62" s="4"/>
      <c r="E62" s="4"/>
      <c r="F62" s="4"/>
      <c r="G62" s="4"/>
      <c r="H62" s="27">
        <v>0</v>
      </c>
      <c r="I62" s="28">
        <v>0</v>
      </c>
      <c r="J62" s="28">
        <v>0</v>
      </c>
      <c r="K62" s="28">
        <v>0</v>
      </c>
      <c r="L62" s="17">
        <f t="shared" si="1"/>
        <v>0</v>
      </c>
      <c r="M62" s="18" t="e">
        <f t="shared" si="4"/>
        <v>#DIV/0!</v>
      </c>
      <c r="N62" s="20" t="e">
        <f t="shared" si="3"/>
        <v>#DIV/0!</v>
      </c>
    </row>
    <row r="63" spans="1:14" hidden="1" outlineLevel="1" x14ac:dyDescent="0.25">
      <c r="A63" s="4">
        <v>16</v>
      </c>
      <c r="B63" s="4"/>
      <c r="C63" s="4"/>
      <c r="D63" s="4"/>
      <c r="E63" s="4"/>
      <c r="F63" s="4"/>
      <c r="G63" s="4"/>
      <c r="H63" s="27">
        <v>0</v>
      </c>
      <c r="I63" s="28">
        <v>0</v>
      </c>
      <c r="J63" s="28">
        <v>0</v>
      </c>
      <c r="K63" s="28">
        <v>0</v>
      </c>
      <c r="L63" s="17">
        <f t="shared" si="1"/>
        <v>0</v>
      </c>
      <c r="M63" s="18" t="e">
        <f t="shared" si="4"/>
        <v>#DIV/0!</v>
      </c>
      <c r="N63" s="20" t="e">
        <f t="shared" si="3"/>
        <v>#DIV/0!</v>
      </c>
    </row>
    <row r="64" spans="1:14" hidden="1" outlineLevel="1" x14ac:dyDescent="0.25">
      <c r="A64" s="4">
        <v>17</v>
      </c>
      <c r="B64" s="4"/>
      <c r="C64" s="4"/>
      <c r="D64" s="4"/>
      <c r="E64" s="4"/>
      <c r="F64" s="4"/>
      <c r="G64" s="4"/>
      <c r="H64" s="27">
        <v>0</v>
      </c>
      <c r="I64" s="28">
        <v>0</v>
      </c>
      <c r="J64" s="28">
        <v>0</v>
      </c>
      <c r="K64" s="28">
        <v>0</v>
      </c>
      <c r="L64" s="17">
        <f t="shared" si="1"/>
        <v>0</v>
      </c>
      <c r="M64" s="18" t="e">
        <f t="shared" si="4"/>
        <v>#DIV/0!</v>
      </c>
      <c r="N64" s="20" t="e">
        <f t="shared" si="3"/>
        <v>#DIV/0!</v>
      </c>
    </row>
    <row r="65" spans="1:14" hidden="1" outlineLevel="1" x14ac:dyDescent="0.25">
      <c r="A65" s="4">
        <v>18</v>
      </c>
      <c r="B65" s="4"/>
      <c r="C65" s="4"/>
      <c r="D65" s="4"/>
      <c r="E65" s="4"/>
      <c r="F65" s="4"/>
      <c r="G65" s="4"/>
      <c r="H65" s="27">
        <v>0</v>
      </c>
      <c r="I65" s="28">
        <v>0</v>
      </c>
      <c r="J65" s="28">
        <v>0</v>
      </c>
      <c r="K65" s="28">
        <v>0</v>
      </c>
      <c r="L65" s="17">
        <f t="shared" si="1"/>
        <v>0</v>
      </c>
      <c r="M65" s="18" t="e">
        <f t="shared" si="4"/>
        <v>#DIV/0!</v>
      </c>
      <c r="N65" s="20" t="e">
        <f t="shared" si="3"/>
        <v>#DIV/0!</v>
      </c>
    </row>
    <row r="66" spans="1:14" hidden="1" outlineLevel="1" x14ac:dyDescent="0.25">
      <c r="A66" s="4">
        <v>19</v>
      </c>
      <c r="B66" s="4"/>
      <c r="C66" s="4"/>
      <c r="D66" s="4"/>
      <c r="E66" s="4"/>
      <c r="F66" s="4"/>
      <c r="G66" s="4"/>
      <c r="H66" s="27">
        <v>0</v>
      </c>
      <c r="I66" s="28">
        <v>0</v>
      </c>
      <c r="J66" s="28">
        <v>0</v>
      </c>
      <c r="K66" s="28">
        <v>0</v>
      </c>
      <c r="L66" s="17">
        <f t="shared" si="1"/>
        <v>0</v>
      </c>
      <c r="M66" s="18" t="e">
        <f t="shared" si="4"/>
        <v>#DIV/0!</v>
      </c>
      <c r="N66" s="20" t="e">
        <f t="shared" si="3"/>
        <v>#DIV/0!</v>
      </c>
    </row>
    <row r="67" spans="1:14" hidden="1" outlineLevel="1" x14ac:dyDescent="0.25">
      <c r="A67" s="4">
        <v>20</v>
      </c>
      <c r="B67" s="4"/>
      <c r="C67" s="4"/>
      <c r="D67" s="4"/>
      <c r="E67" s="4"/>
      <c r="F67" s="4"/>
      <c r="G67" s="4"/>
      <c r="H67" s="27">
        <v>0</v>
      </c>
      <c r="I67" s="28">
        <v>0</v>
      </c>
      <c r="J67" s="28">
        <v>0</v>
      </c>
      <c r="K67" s="28">
        <v>0</v>
      </c>
      <c r="L67" s="17">
        <f t="shared" si="1"/>
        <v>0</v>
      </c>
      <c r="M67" s="18" t="e">
        <f t="shared" si="4"/>
        <v>#DIV/0!</v>
      </c>
      <c r="N67" s="20" t="e">
        <f t="shared" si="3"/>
        <v>#DIV/0!</v>
      </c>
    </row>
    <row r="68" spans="1:14" hidden="1" outlineLevel="1" x14ac:dyDescent="0.25">
      <c r="A68" s="4">
        <v>21</v>
      </c>
      <c r="B68" s="4"/>
      <c r="C68" s="4"/>
      <c r="D68" s="4"/>
      <c r="E68" s="4"/>
      <c r="F68" s="4"/>
      <c r="G68" s="4"/>
      <c r="H68" s="27">
        <v>0</v>
      </c>
      <c r="I68" s="28">
        <v>0</v>
      </c>
      <c r="J68" s="28">
        <v>0</v>
      </c>
      <c r="K68" s="28">
        <v>0</v>
      </c>
      <c r="L68" s="17">
        <f t="shared" si="1"/>
        <v>0</v>
      </c>
      <c r="M68" s="18" t="e">
        <f t="shared" si="4"/>
        <v>#DIV/0!</v>
      </c>
      <c r="N68" s="20" t="e">
        <f t="shared" si="3"/>
        <v>#DIV/0!</v>
      </c>
    </row>
    <row r="69" spans="1:14" hidden="1" outlineLevel="1" x14ac:dyDescent="0.25">
      <c r="A69" s="4">
        <v>22</v>
      </c>
      <c r="B69" s="4"/>
      <c r="C69" s="4"/>
      <c r="D69" s="4"/>
      <c r="E69" s="4"/>
      <c r="F69" s="4"/>
      <c r="G69" s="4"/>
      <c r="H69" s="27">
        <v>0</v>
      </c>
      <c r="I69" s="28">
        <v>0</v>
      </c>
      <c r="J69" s="28">
        <v>0</v>
      </c>
      <c r="K69" s="28">
        <v>0</v>
      </c>
      <c r="L69" s="17">
        <f t="shared" si="1"/>
        <v>0</v>
      </c>
      <c r="M69" s="18" t="e">
        <f t="shared" si="4"/>
        <v>#DIV/0!</v>
      </c>
      <c r="N69" s="20" t="e">
        <f t="shared" si="3"/>
        <v>#DIV/0!</v>
      </c>
    </row>
    <row r="70" spans="1:14" hidden="1" outlineLevel="1" x14ac:dyDescent="0.25">
      <c r="A70" s="4">
        <v>23</v>
      </c>
      <c r="B70" s="4"/>
      <c r="C70" s="4"/>
      <c r="D70" s="4"/>
      <c r="E70" s="4"/>
      <c r="F70" s="4"/>
      <c r="G70" s="4"/>
      <c r="H70" s="27">
        <v>0</v>
      </c>
      <c r="I70" s="28">
        <v>0</v>
      </c>
      <c r="J70" s="28">
        <v>0</v>
      </c>
      <c r="K70" s="28">
        <v>0</v>
      </c>
      <c r="L70" s="17">
        <f t="shared" si="1"/>
        <v>0</v>
      </c>
      <c r="M70" s="18" t="e">
        <f t="shared" si="4"/>
        <v>#DIV/0!</v>
      </c>
      <c r="N70" s="20" t="e">
        <f t="shared" si="3"/>
        <v>#DIV/0!</v>
      </c>
    </row>
    <row r="71" spans="1:14" hidden="1" outlineLevel="1" x14ac:dyDescent="0.25">
      <c r="A71" s="4">
        <v>24</v>
      </c>
      <c r="B71" s="4"/>
      <c r="C71" s="4"/>
      <c r="D71" s="4"/>
      <c r="E71" s="4"/>
      <c r="F71" s="4"/>
      <c r="G71" s="4"/>
      <c r="H71" s="27">
        <v>0</v>
      </c>
      <c r="I71" s="28">
        <v>0</v>
      </c>
      <c r="J71" s="28">
        <v>0</v>
      </c>
      <c r="K71" s="28">
        <v>0</v>
      </c>
      <c r="L71" s="17">
        <f t="shared" si="1"/>
        <v>0</v>
      </c>
      <c r="M71" s="18" t="e">
        <f t="shared" si="4"/>
        <v>#DIV/0!</v>
      </c>
      <c r="N71" s="20" t="e">
        <f t="shared" si="3"/>
        <v>#DIV/0!</v>
      </c>
    </row>
    <row r="72" spans="1:14" hidden="1" outlineLevel="1" x14ac:dyDescent="0.25">
      <c r="A72" s="4">
        <v>25</v>
      </c>
      <c r="B72" s="4"/>
      <c r="C72" s="4"/>
      <c r="D72" s="4"/>
      <c r="E72" s="4"/>
      <c r="F72" s="4"/>
      <c r="G72" s="4"/>
      <c r="H72" s="27">
        <v>0</v>
      </c>
      <c r="I72" s="28">
        <v>0</v>
      </c>
      <c r="J72" s="28">
        <v>0</v>
      </c>
      <c r="K72" s="28">
        <v>0</v>
      </c>
      <c r="L72" s="17">
        <f t="shared" si="1"/>
        <v>0</v>
      </c>
      <c r="M72" s="18" t="e">
        <f t="shared" si="4"/>
        <v>#DIV/0!</v>
      </c>
      <c r="N72" s="20" t="e">
        <f t="shared" si="3"/>
        <v>#DIV/0!</v>
      </c>
    </row>
    <row r="73" spans="1:14" hidden="1" outlineLevel="1" x14ac:dyDescent="0.25">
      <c r="A73" s="4">
        <v>26</v>
      </c>
      <c r="B73" s="4"/>
      <c r="C73" s="4"/>
      <c r="D73" s="4"/>
      <c r="E73" s="4"/>
      <c r="F73" s="4"/>
      <c r="G73" s="4"/>
      <c r="H73" s="27">
        <v>0</v>
      </c>
      <c r="I73" s="28">
        <v>0</v>
      </c>
      <c r="J73" s="28">
        <v>0</v>
      </c>
      <c r="K73" s="28">
        <v>0</v>
      </c>
      <c r="L73" s="17">
        <f t="shared" si="1"/>
        <v>0</v>
      </c>
      <c r="M73" s="18" t="e">
        <f t="shared" si="4"/>
        <v>#DIV/0!</v>
      </c>
      <c r="N73" s="20" t="e">
        <f t="shared" si="3"/>
        <v>#DIV/0!</v>
      </c>
    </row>
    <row r="74" spans="1:14" hidden="1" outlineLevel="1" x14ac:dyDescent="0.25">
      <c r="A74" s="4">
        <v>27</v>
      </c>
      <c r="B74" s="4"/>
      <c r="C74" s="4"/>
      <c r="D74" s="4"/>
      <c r="E74" s="4"/>
      <c r="F74" s="4"/>
      <c r="G74" s="4"/>
      <c r="H74" s="27">
        <v>0</v>
      </c>
      <c r="I74" s="28">
        <v>0</v>
      </c>
      <c r="J74" s="28">
        <v>0</v>
      </c>
      <c r="K74" s="28">
        <v>0</v>
      </c>
      <c r="L74" s="17">
        <f t="shared" si="1"/>
        <v>0</v>
      </c>
      <c r="M74" s="18" t="e">
        <f t="shared" si="4"/>
        <v>#DIV/0!</v>
      </c>
      <c r="N74" s="20" t="e">
        <f t="shared" si="3"/>
        <v>#DIV/0!</v>
      </c>
    </row>
    <row r="75" spans="1:14" hidden="1" outlineLevel="1" x14ac:dyDescent="0.25">
      <c r="A75" s="4">
        <v>28</v>
      </c>
      <c r="B75" s="4"/>
      <c r="C75" s="4"/>
      <c r="D75" s="4"/>
      <c r="E75" s="4"/>
      <c r="F75" s="4"/>
      <c r="G75" s="4"/>
      <c r="H75" s="27">
        <v>0</v>
      </c>
      <c r="I75" s="28">
        <v>0</v>
      </c>
      <c r="J75" s="28">
        <v>0</v>
      </c>
      <c r="K75" s="28">
        <v>0</v>
      </c>
      <c r="L75" s="17">
        <f t="shared" si="1"/>
        <v>0</v>
      </c>
      <c r="M75" s="18" t="e">
        <f t="shared" si="4"/>
        <v>#DIV/0!</v>
      </c>
      <c r="N75" s="20" t="e">
        <f t="shared" si="3"/>
        <v>#DIV/0!</v>
      </c>
    </row>
    <row r="76" spans="1:14" hidden="1" outlineLevel="1" x14ac:dyDescent="0.25">
      <c r="A76" s="4">
        <v>29</v>
      </c>
      <c r="B76" s="4"/>
      <c r="C76" s="4"/>
      <c r="D76" s="4"/>
      <c r="E76" s="4"/>
      <c r="F76" s="4"/>
      <c r="G76" s="4"/>
      <c r="H76" s="27">
        <v>0</v>
      </c>
      <c r="I76" s="28">
        <v>0</v>
      </c>
      <c r="J76" s="28">
        <v>0</v>
      </c>
      <c r="K76" s="28">
        <v>0</v>
      </c>
      <c r="L76" s="17">
        <f t="shared" si="1"/>
        <v>0</v>
      </c>
      <c r="M76" s="18" t="e">
        <f t="shared" si="4"/>
        <v>#DIV/0!</v>
      </c>
      <c r="N76" s="20" t="e">
        <f t="shared" si="3"/>
        <v>#DIV/0!</v>
      </c>
    </row>
    <row r="77" spans="1:14" ht="15.75" hidden="1" outlineLevel="1" thickBot="1" x14ac:dyDescent="0.3">
      <c r="A77" s="4">
        <v>30</v>
      </c>
      <c r="B77" s="4"/>
      <c r="C77" s="4"/>
      <c r="D77" s="4"/>
      <c r="E77" s="4"/>
      <c r="F77" s="4"/>
      <c r="G77" s="4"/>
      <c r="H77" s="29">
        <v>0</v>
      </c>
      <c r="I77" s="30">
        <v>0</v>
      </c>
      <c r="J77" s="30">
        <v>0</v>
      </c>
      <c r="K77" s="30">
        <v>0</v>
      </c>
      <c r="L77" s="19">
        <f t="shared" si="1"/>
        <v>0</v>
      </c>
      <c r="M77" s="31" t="e">
        <f t="shared" si="4"/>
        <v>#DIV/0!</v>
      </c>
      <c r="N77" s="20" t="e">
        <f t="shared" si="3"/>
        <v>#DIV/0!</v>
      </c>
    </row>
    <row r="78" spans="1:14" collapsed="1" x14ac:dyDescent="0.25"/>
    <row r="79" spans="1:14" x14ac:dyDescent="0.25">
      <c r="A79" s="9" t="s">
        <v>46</v>
      </c>
    </row>
    <row r="80" spans="1:14" outlineLevel="1" x14ac:dyDescent="0.25">
      <c r="A80" t="s">
        <v>71</v>
      </c>
    </row>
    <row r="81" spans="1:2" outlineLevel="1" x14ac:dyDescent="0.25">
      <c r="A81" t="s">
        <v>51</v>
      </c>
    </row>
    <row r="82" spans="1:2" outlineLevel="1" x14ac:dyDescent="0.25">
      <c r="A82" t="s">
        <v>52</v>
      </c>
    </row>
    <row r="83" spans="1:2" outlineLevel="1" x14ac:dyDescent="0.25">
      <c r="A83" t="s">
        <v>66</v>
      </c>
    </row>
    <row r="84" spans="1:2" outlineLevel="1" x14ac:dyDescent="0.25">
      <c r="A84" t="s">
        <v>70</v>
      </c>
    </row>
    <row r="86" spans="1:2" x14ac:dyDescent="0.25">
      <c r="A86" s="9" t="s">
        <v>58</v>
      </c>
    </row>
    <row r="87" spans="1:2" hidden="1" outlineLevel="1" x14ac:dyDescent="0.25">
      <c r="A87" t="s">
        <v>59</v>
      </c>
      <c r="B87" t="s">
        <v>60</v>
      </c>
    </row>
    <row r="88" spans="1:2" hidden="1" outlineLevel="1" x14ac:dyDescent="0.25">
      <c r="B88" t="s">
        <v>61</v>
      </c>
    </row>
    <row r="89" spans="1:2" hidden="1" outlineLevel="1" x14ac:dyDescent="0.25">
      <c r="B89" t="s">
        <v>62</v>
      </c>
    </row>
    <row r="90" spans="1:2" hidden="1" outlineLevel="1" x14ac:dyDescent="0.25">
      <c r="B90" t="s">
        <v>63</v>
      </c>
    </row>
    <row r="91" spans="1:2" hidden="1" outlineLevel="1" x14ac:dyDescent="0.25">
      <c r="B91" t="s">
        <v>64</v>
      </c>
    </row>
    <row r="92" spans="1:2" collapsed="1" x14ac:dyDescent="0.25"/>
  </sheetData>
  <conditionalFormatting sqref="D34:D44 H48:N77">
    <cfRule type="cellIs" dxfId="2" priority="2" operator="equal">
      <formula>0</formula>
    </cfRule>
    <cfRule type="cellIs" dxfId="1" priority="3" operator="lessThan">
      <formula>0.5</formula>
    </cfRule>
  </conditionalFormatting>
  <conditionalFormatting sqref="D34:D44">
    <cfRule type="expression" dxfId="0" priority="1">
      <formula>(MM_sum/_xlnm.extract &gt; 85.5)</formula>
    </cfRule>
  </conditionalFormatting>
  <dataValidations count="1">
    <dataValidation type="list" allowBlank="1" showInputMessage="1" showErrorMessage="1" sqref="C6">
      <formula1>$B$87:$B$91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36" workbookViewId="0">
      <selection activeCell="B30" sqref="B30"/>
    </sheetView>
  </sheetViews>
  <sheetFormatPr defaultColWidth="8.85546875" defaultRowHeight="15" x14ac:dyDescent="0.25"/>
  <cols>
    <col min="2" max="2" width="14.42578125" customWidth="1"/>
    <col min="3" max="3" width="11.85546875" customWidth="1"/>
    <col min="4" max="4" width="14.42578125" customWidth="1"/>
    <col min="5" max="5" width="15.140625" customWidth="1"/>
    <col min="7" max="9" width="17.42578125" customWidth="1"/>
    <col min="10" max="10" width="8.85546875" customWidth="1"/>
    <col min="12" max="12" width="18.140625" customWidth="1"/>
    <col min="15" max="15" width="14" customWidth="1"/>
  </cols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Outline</vt:lpstr>
      <vt:lpstr>Data</vt:lpstr>
      <vt:lpstr>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</dc:creator>
  <cp:lastModifiedBy>Zachary</cp:lastModifiedBy>
  <dcterms:created xsi:type="dcterms:W3CDTF">2012-06-15T21:22:50Z</dcterms:created>
  <dcterms:modified xsi:type="dcterms:W3CDTF">2012-08-13T15:08:58Z</dcterms:modified>
</cp:coreProperties>
</file>