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8855" windowHeight="84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L8" i="1"/>
  <c r="L5"/>
  <c r="M8"/>
  <c r="M5"/>
  <c r="J38"/>
  <c r="I38"/>
  <c r="J35"/>
  <c r="I35"/>
  <c r="I33"/>
  <c r="J32"/>
  <c r="I32"/>
  <c r="J29"/>
  <c r="I29"/>
  <c r="J26"/>
  <c r="I26"/>
  <c r="J23"/>
  <c r="I23"/>
  <c r="J20"/>
  <c r="J11"/>
  <c r="I20"/>
  <c r="J17"/>
  <c r="I17"/>
  <c r="J14"/>
  <c r="I14"/>
  <c r="I11"/>
  <c r="J8"/>
  <c r="I8"/>
  <c r="I5"/>
  <c r="J5"/>
  <c r="B36"/>
  <c r="B35"/>
  <c r="B34"/>
  <c r="B33"/>
  <c r="B32"/>
  <c r="B27"/>
  <c r="B26"/>
  <c r="B25"/>
  <c r="B24"/>
  <c r="B23"/>
  <c r="B18"/>
  <c r="B17"/>
  <c r="B16"/>
  <c r="B15"/>
  <c r="B14"/>
  <c r="B10"/>
  <c r="B9"/>
  <c r="B8"/>
  <c r="B7"/>
  <c r="B6"/>
</calcChain>
</file>

<file path=xl/sharedStrings.xml><?xml version="1.0" encoding="utf-8"?>
<sst xmlns="http://schemas.openxmlformats.org/spreadsheetml/2006/main" count="68" uniqueCount="25">
  <si>
    <t>Ultraviolet</t>
  </si>
  <si>
    <t>Color</t>
  </si>
  <si>
    <t>Frecuency</t>
  </si>
  <si>
    <t>Voltage</t>
  </si>
  <si>
    <t>1st order</t>
  </si>
  <si>
    <t>1st trail</t>
  </si>
  <si>
    <t>Blue</t>
  </si>
  <si>
    <t>Violet</t>
  </si>
  <si>
    <t>Green</t>
  </si>
  <si>
    <t>Orange</t>
  </si>
  <si>
    <t>Plank's Constant Analysis Using the Photoelectric Effect. (Part 2)</t>
  </si>
  <si>
    <t>2nd Order</t>
  </si>
  <si>
    <t>1st Trail</t>
  </si>
  <si>
    <t>2nd Trail</t>
  </si>
  <si>
    <t>Error(h)</t>
  </si>
  <si>
    <t>Work Function</t>
  </si>
  <si>
    <t>Work Funtion</t>
  </si>
  <si>
    <t>Error(Wf)</t>
  </si>
  <si>
    <t>weight h</t>
  </si>
  <si>
    <t>weight Wo</t>
  </si>
  <si>
    <t>Plank's Constant</t>
  </si>
  <si>
    <t>Vmax = hv - Wo</t>
  </si>
  <si>
    <t>Average Weight of h</t>
  </si>
  <si>
    <t>Average Weight Wo</t>
  </si>
  <si>
    <t>SEM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</si>
</sst>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6" tint="-0.249977111117893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1650218722659668"/>
          <c:y val="4.6770924467774859E-2"/>
          <c:w val="0.69787423447069119"/>
          <c:h val="0.79822506561679785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Hoja1!$B$6:$B$10</c:f>
              <c:numCache>
                <c:formatCode>General</c:formatCode>
                <c:ptCount val="5"/>
                <c:pt idx="0">
                  <c:v>820264000000000</c:v>
                </c:pt>
                <c:pt idx="1">
                  <c:v>740858000000000</c:v>
                </c:pt>
                <c:pt idx="2">
                  <c:v>687858000000000</c:v>
                </c:pt>
                <c:pt idx="3">
                  <c:v>548996000000000</c:v>
                </c:pt>
                <c:pt idx="4">
                  <c:v>518672000000000</c:v>
                </c:pt>
              </c:numCache>
            </c:numRef>
          </c:xVal>
          <c:yVal>
            <c:numRef>
              <c:f>Hoja1!$C$6:$C$10</c:f>
              <c:numCache>
                <c:formatCode>General</c:formatCode>
                <c:ptCount val="5"/>
                <c:pt idx="0">
                  <c:v>2.0699999999999998</c:v>
                </c:pt>
                <c:pt idx="1">
                  <c:v>1.6575</c:v>
                </c:pt>
                <c:pt idx="2">
                  <c:v>1.4345000000000001</c:v>
                </c:pt>
                <c:pt idx="3">
                  <c:v>0.80349999999999999</c:v>
                </c:pt>
                <c:pt idx="4">
                  <c:v>0.67749999999999999</c:v>
                </c:pt>
              </c:numCache>
            </c:numRef>
          </c:yVal>
        </c:ser>
        <c:axId val="104496128"/>
        <c:axId val="104494592"/>
      </c:scatterChart>
      <c:valAx>
        <c:axId val="104496128"/>
        <c:scaling>
          <c:orientation val="minMax"/>
        </c:scaling>
        <c:axPos val="b"/>
        <c:numFmt formatCode="General" sourceLinked="1"/>
        <c:tickLblPos val="nextTo"/>
        <c:crossAx val="104494592"/>
        <c:crosses val="autoZero"/>
        <c:crossBetween val="midCat"/>
      </c:valAx>
      <c:valAx>
        <c:axId val="104494592"/>
        <c:scaling>
          <c:orientation val="minMax"/>
        </c:scaling>
        <c:axPos val="l"/>
        <c:majorGridlines/>
        <c:numFmt formatCode="General" sourceLinked="1"/>
        <c:tickLblPos val="nextTo"/>
        <c:crossAx val="104496128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/>
      <c:scatterChart>
        <c:scatterStyle val="lineMarker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-0.14417291552577768"/>
                  <c:y val="-1.0125400991542724E-3"/>
                </c:manualLayout>
              </c:layout>
              <c:numFmt formatCode="General" sourceLinked="0"/>
            </c:trendlineLbl>
          </c:trendline>
          <c:xVal>
            <c:numRef>
              <c:f>Hoja1!$B$14:$B$18</c:f>
              <c:numCache>
                <c:formatCode>General</c:formatCode>
                <c:ptCount val="5"/>
                <c:pt idx="0">
                  <c:v>820264000000000</c:v>
                </c:pt>
                <c:pt idx="1">
                  <c:v>740858000000000</c:v>
                </c:pt>
                <c:pt idx="2">
                  <c:v>687858000000000</c:v>
                </c:pt>
                <c:pt idx="3">
                  <c:v>548996000000000</c:v>
                </c:pt>
                <c:pt idx="4">
                  <c:v>518672000000000</c:v>
                </c:pt>
              </c:numCache>
            </c:numRef>
          </c:xVal>
          <c:yVal>
            <c:numRef>
              <c:f>Hoja1!$C$14:$C$18</c:f>
              <c:numCache>
                <c:formatCode>General</c:formatCode>
                <c:ptCount val="5"/>
                <c:pt idx="0">
                  <c:v>2.1</c:v>
                </c:pt>
                <c:pt idx="1">
                  <c:v>1.708</c:v>
                </c:pt>
                <c:pt idx="2">
                  <c:v>1.4910000000000001</c:v>
                </c:pt>
                <c:pt idx="3">
                  <c:v>0.85099999999999998</c:v>
                </c:pt>
                <c:pt idx="4">
                  <c:v>0.71399999999999997</c:v>
                </c:pt>
              </c:numCache>
            </c:numRef>
          </c:yVal>
        </c:ser>
        <c:axId val="74035968"/>
        <c:axId val="57878784"/>
      </c:scatterChart>
      <c:valAx>
        <c:axId val="74035968"/>
        <c:scaling>
          <c:orientation val="minMax"/>
        </c:scaling>
        <c:axPos val="b"/>
        <c:numFmt formatCode="General" sourceLinked="1"/>
        <c:tickLblPos val="nextTo"/>
        <c:crossAx val="57878784"/>
        <c:crosses val="autoZero"/>
        <c:crossBetween val="midCat"/>
      </c:valAx>
      <c:valAx>
        <c:axId val="57878784"/>
        <c:scaling>
          <c:orientation val="minMax"/>
        </c:scaling>
        <c:axPos val="l"/>
        <c:majorGridlines/>
        <c:numFmt formatCode="General" sourceLinked="1"/>
        <c:tickLblPos val="nextTo"/>
        <c:crossAx val="74035968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3616447944006999"/>
                  <c:y val="1.5852289297171186E-2"/>
                </c:manualLayout>
              </c:layout>
              <c:numFmt formatCode="General" sourceLinked="0"/>
            </c:trendlineLbl>
          </c:trendline>
          <c:xVal>
            <c:numRef>
              <c:f>Hoja1!$B$23:$B$27</c:f>
              <c:numCache>
                <c:formatCode>General</c:formatCode>
                <c:ptCount val="5"/>
                <c:pt idx="0">
                  <c:v>820264000000000</c:v>
                </c:pt>
                <c:pt idx="1">
                  <c:v>740858000000000</c:v>
                </c:pt>
                <c:pt idx="2">
                  <c:v>687858000000000</c:v>
                </c:pt>
                <c:pt idx="3">
                  <c:v>548996000000000</c:v>
                </c:pt>
                <c:pt idx="4">
                  <c:v>518672000000000</c:v>
                </c:pt>
              </c:numCache>
            </c:numRef>
          </c:xVal>
          <c:yVal>
            <c:numRef>
              <c:f>Hoja1!$C$23:$C$27</c:f>
              <c:numCache>
                <c:formatCode>General</c:formatCode>
                <c:ptCount val="5"/>
                <c:pt idx="0">
                  <c:v>1.665</c:v>
                </c:pt>
                <c:pt idx="1">
                  <c:v>1.5395000000000001</c:v>
                </c:pt>
                <c:pt idx="2">
                  <c:v>1.4715</c:v>
                </c:pt>
                <c:pt idx="3">
                  <c:v>1.1114999999999999</c:v>
                </c:pt>
                <c:pt idx="4">
                  <c:v>0.67549999999999999</c:v>
                </c:pt>
              </c:numCache>
            </c:numRef>
          </c:yVal>
        </c:ser>
        <c:axId val="96924800"/>
        <c:axId val="96914432"/>
      </c:scatterChart>
      <c:valAx>
        <c:axId val="96924800"/>
        <c:scaling>
          <c:orientation val="minMax"/>
        </c:scaling>
        <c:axPos val="b"/>
        <c:numFmt formatCode="General" sourceLinked="1"/>
        <c:tickLblPos val="nextTo"/>
        <c:crossAx val="96914432"/>
        <c:crosses val="autoZero"/>
        <c:crossBetween val="midCat"/>
      </c:valAx>
      <c:valAx>
        <c:axId val="96914432"/>
        <c:scaling>
          <c:orientation val="minMax"/>
        </c:scaling>
        <c:axPos val="l"/>
        <c:majorGridlines/>
        <c:numFmt formatCode="General" sourceLinked="1"/>
        <c:tickLblPos val="nextTo"/>
        <c:crossAx val="969248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Hoja1!$B$32:$B$36</c:f>
              <c:numCache>
                <c:formatCode>General</c:formatCode>
                <c:ptCount val="5"/>
                <c:pt idx="0">
                  <c:v>820264000000000</c:v>
                </c:pt>
                <c:pt idx="1">
                  <c:v>740858000000000</c:v>
                </c:pt>
                <c:pt idx="2">
                  <c:v>687858000000000</c:v>
                </c:pt>
                <c:pt idx="3">
                  <c:v>548996000000000</c:v>
                </c:pt>
                <c:pt idx="4">
                  <c:v>518672000000000</c:v>
                </c:pt>
              </c:numCache>
            </c:numRef>
          </c:xVal>
          <c:yVal>
            <c:numRef>
              <c:f>Hoja1!$C$32:$C$36</c:f>
              <c:numCache>
                <c:formatCode>General</c:formatCode>
                <c:ptCount val="5"/>
                <c:pt idx="0">
                  <c:v>1.6435</c:v>
                </c:pt>
                <c:pt idx="1">
                  <c:v>1.4844999999999999</c:v>
                </c:pt>
                <c:pt idx="2">
                  <c:v>1.4175</c:v>
                </c:pt>
                <c:pt idx="3">
                  <c:v>1.1145</c:v>
                </c:pt>
                <c:pt idx="4">
                  <c:v>0.6835</c:v>
                </c:pt>
              </c:numCache>
            </c:numRef>
          </c:yVal>
        </c:ser>
        <c:axId val="62747392"/>
        <c:axId val="62684160"/>
      </c:scatterChart>
      <c:valAx>
        <c:axId val="62747392"/>
        <c:scaling>
          <c:orientation val="minMax"/>
        </c:scaling>
        <c:axPos val="b"/>
        <c:numFmt formatCode="General" sourceLinked="1"/>
        <c:tickLblPos val="nextTo"/>
        <c:crossAx val="62684160"/>
        <c:crosses val="autoZero"/>
        <c:crossBetween val="midCat"/>
      </c:valAx>
      <c:valAx>
        <c:axId val="62684160"/>
        <c:scaling>
          <c:orientation val="minMax"/>
        </c:scaling>
        <c:axPos val="l"/>
        <c:majorGridlines/>
        <c:numFmt formatCode="General" sourceLinked="1"/>
        <c:tickLblPos val="nextTo"/>
        <c:crossAx val="62747392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133349</xdr:colOff>
      <xdr:row>3</xdr:row>
      <xdr:rowOff>133350</xdr:rowOff>
    </xdr:from>
    <xdr:to>
      <xdr:col>7</xdr:col>
      <xdr:colOff>733424</xdr:colOff>
      <xdr:row>10</xdr:row>
      <xdr:rowOff>180975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133349</xdr:colOff>
      <xdr:row>12</xdr:row>
      <xdr:rowOff>9525</xdr:rowOff>
    </xdr:from>
    <xdr:to>
      <xdr:col>7</xdr:col>
      <xdr:colOff>742950</xdr:colOff>
      <xdr:row>18</xdr:row>
      <xdr:rowOff>152400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200025</xdr:colOff>
      <xdr:row>20</xdr:row>
      <xdr:rowOff>142875</xdr:rowOff>
    </xdr:from>
    <xdr:to>
      <xdr:col>7</xdr:col>
      <xdr:colOff>723900</xdr:colOff>
      <xdr:row>28</xdr:row>
      <xdr:rowOff>85725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200024</xdr:colOff>
      <xdr:row>29</xdr:row>
      <xdr:rowOff>57151</xdr:rowOff>
    </xdr:from>
    <xdr:to>
      <xdr:col>8</xdr:col>
      <xdr:colOff>28575</xdr:colOff>
      <xdr:row>37</xdr:row>
      <xdr:rowOff>1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topLeftCell="C1" workbookViewId="0">
      <selection activeCell="L5" sqref="L5"/>
    </sheetView>
  </sheetViews>
  <sheetFormatPr baseColWidth="10" defaultRowHeight="15"/>
  <cols>
    <col min="1" max="1" width="15" customWidth="1"/>
    <col min="9" max="9" width="17" customWidth="1"/>
    <col min="10" max="10" width="12" bestFit="1" customWidth="1"/>
    <col min="12" max="12" width="19.140625" customWidth="1"/>
    <col min="13" max="13" width="23.7109375" customWidth="1"/>
  </cols>
  <sheetData>
    <row r="1" spans="1:13">
      <c r="A1" s="2" t="s">
        <v>10</v>
      </c>
      <c r="G1" s="7" t="s">
        <v>21</v>
      </c>
      <c r="H1" s="7"/>
    </row>
    <row r="3" spans="1:13">
      <c r="A3" s="1" t="s">
        <v>4</v>
      </c>
    </row>
    <row r="4" spans="1:13">
      <c r="A4" t="s">
        <v>5</v>
      </c>
      <c r="I4" s="5" t="s">
        <v>20</v>
      </c>
      <c r="J4" s="5" t="s">
        <v>14</v>
      </c>
      <c r="L4" t="s">
        <v>22</v>
      </c>
      <c r="M4" t="s">
        <v>24</v>
      </c>
    </row>
    <row r="5" spans="1:13">
      <c r="A5" t="s">
        <v>1</v>
      </c>
      <c r="B5" t="s">
        <v>2</v>
      </c>
      <c r="C5" t="s">
        <v>3</v>
      </c>
      <c r="I5">
        <f>INDEX(LINEST(C$6:C$10,B$6:B$10,TRUE,TRUE),1,1)</f>
        <v>4.5781257848444162E-15</v>
      </c>
      <c r="J5">
        <f>INDEX(LINEST(C$6:C$10,B$6:B$10,TRUE,TRUE),2,1)</f>
        <v>8.3727467922450355E-17</v>
      </c>
      <c r="L5">
        <f>(I5*I11+I14*I20+I23*I29+I32*I38)/(I11+I20+I29+I38)</f>
        <v>3.7197780338980081E-15</v>
      </c>
      <c r="M5">
        <f>STDEV(J5,J14,J23,J32)/SQRT(4)</f>
        <v>1.6016415067153795E-16</v>
      </c>
    </row>
    <row r="6" spans="1:13">
      <c r="A6" t="s">
        <v>0</v>
      </c>
      <c r="B6">
        <f>8.20264*POWER(10,14)</f>
        <v>820264000000000</v>
      </c>
      <c r="C6">
        <v>2.0699999999999998</v>
      </c>
    </row>
    <row r="7" spans="1:13">
      <c r="A7" t="s">
        <v>7</v>
      </c>
      <c r="B7">
        <f>7.40858*POWER(10,14)</f>
        <v>740858000000000</v>
      </c>
      <c r="C7">
        <v>1.6575</v>
      </c>
      <c r="I7" t="s">
        <v>16</v>
      </c>
      <c r="J7" t="s">
        <v>17</v>
      </c>
      <c r="L7" t="s">
        <v>23</v>
      </c>
      <c r="M7" t="s">
        <v>24</v>
      </c>
    </row>
    <row r="8" spans="1:13">
      <c r="A8" t="s">
        <v>6</v>
      </c>
      <c r="B8">
        <f>6.87858*POWER(10,14)</f>
        <v>687858000000000</v>
      </c>
      <c r="C8">
        <v>1.4345000000000001</v>
      </c>
      <c r="I8">
        <f>INDEX(LINEST(C$6:C$10,B$6:B$10,TRUE,TRUE),1,2)</f>
        <v>-1.7082063456105325</v>
      </c>
      <c r="J8">
        <f>INDEX(LINEST(C$6:C$10,B$6:B$10,TRUE,TRUE),2,2)</f>
        <v>5.6356354559057902E-2</v>
      </c>
      <c r="L8">
        <f>(I8*J11+I17*J20+I26*J29+I35*J38)/(J11+J38+J29+J20)</f>
        <v>-1.6604352590163063</v>
      </c>
      <c r="M8">
        <f>STDEV(J17,J8,J26,J35)/SQRT(4)</f>
        <v>0.10780533422145085</v>
      </c>
    </row>
    <row r="9" spans="1:13">
      <c r="A9" t="s">
        <v>8</v>
      </c>
      <c r="B9">
        <f>5.48996*POWER(10,14)</f>
        <v>548996000000000</v>
      </c>
      <c r="C9">
        <v>0.80349999999999999</v>
      </c>
    </row>
    <row r="10" spans="1:13">
      <c r="A10" t="s">
        <v>9</v>
      </c>
      <c r="B10">
        <f>5.18672*POWER(10,14)</f>
        <v>518672000000000</v>
      </c>
      <c r="C10">
        <v>0.67749999999999999</v>
      </c>
      <c r="I10" t="s">
        <v>18</v>
      </c>
      <c r="J10" t="s">
        <v>19</v>
      </c>
    </row>
    <row r="11" spans="1:13">
      <c r="I11">
        <f>1/(J5*J5)/1E+32</f>
        <v>1.4264747379837652</v>
      </c>
      <c r="J11">
        <f>1/(J8*J8)</f>
        <v>314.85762445407755</v>
      </c>
    </row>
    <row r="12" spans="1:13">
      <c r="A12" t="s">
        <v>13</v>
      </c>
    </row>
    <row r="13" spans="1:13">
      <c r="A13" t="s">
        <v>1</v>
      </c>
      <c r="B13" t="s">
        <v>2</v>
      </c>
      <c r="C13" t="s">
        <v>3</v>
      </c>
      <c r="I13" s="4" t="s">
        <v>20</v>
      </c>
      <c r="J13" s="4" t="s">
        <v>14</v>
      </c>
    </row>
    <row r="14" spans="1:13">
      <c r="A14" t="s">
        <v>0</v>
      </c>
      <c r="B14">
        <f>8.20264*POWER(10,14)</f>
        <v>820264000000000</v>
      </c>
      <c r="C14">
        <v>2.1</v>
      </c>
      <c r="I14">
        <f>INDEX(LINEST(C$14:C$18,B$14:B$18,TRUE,TRUE),1,1)</f>
        <v>4.5673687087565282E-15</v>
      </c>
      <c r="J14">
        <f>INDEX(LINEST(C$14:C$18,B$14:B$18,TRUE,TRUE),2,1)</f>
        <v>5.0933429979596761E-17</v>
      </c>
    </row>
    <row r="15" spans="1:13">
      <c r="A15" t="s">
        <v>7</v>
      </c>
      <c r="B15">
        <f>7.40858*POWER(10,14)</f>
        <v>740858000000000</v>
      </c>
      <c r="C15">
        <v>1.708</v>
      </c>
    </row>
    <row r="16" spans="1:13">
      <c r="A16" t="s">
        <v>6</v>
      </c>
      <c r="B16">
        <f>6.87858*POWER(10,14)</f>
        <v>687858000000000</v>
      </c>
      <c r="C16">
        <v>1.4910000000000001</v>
      </c>
      <c r="I16" t="s">
        <v>16</v>
      </c>
      <c r="J16" t="s">
        <v>17</v>
      </c>
    </row>
    <row r="17" spans="1:10">
      <c r="A17" t="s">
        <v>8</v>
      </c>
      <c r="B17">
        <f>5.48996*POWER(10,14)</f>
        <v>548996000000000</v>
      </c>
      <c r="C17">
        <v>0.85099999999999998</v>
      </c>
      <c r="I17">
        <f>INDEX(LINEST(C$14:C$18,B$14:B$18,TRUE,TRUE),1,2)</f>
        <v>-1.6568708586319847</v>
      </c>
      <c r="J17">
        <f>INDEX(LINEST(C$14:C$18,B$14:B$18,TRUE,TRUE),2,2)</f>
        <v>3.4282924231003056E-2</v>
      </c>
    </row>
    <row r="18" spans="1:10">
      <c r="A18" t="s">
        <v>9</v>
      </c>
      <c r="B18">
        <f>5.18672*POWER(10,14)</f>
        <v>518672000000000</v>
      </c>
      <c r="C18">
        <v>0.71399999999999997</v>
      </c>
    </row>
    <row r="19" spans="1:10">
      <c r="I19" t="s">
        <v>18</v>
      </c>
      <c r="J19" t="s">
        <v>19</v>
      </c>
    </row>
    <row r="20" spans="1:10">
      <c r="A20" s="1" t="s">
        <v>11</v>
      </c>
      <c r="I20">
        <f>1/(J14*J14)/1E+32</f>
        <v>3.8547316775359595</v>
      </c>
      <c r="J20">
        <f>1/(J17*J17)</f>
        <v>850.83291458237261</v>
      </c>
    </row>
    <row r="21" spans="1:10">
      <c r="A21" t="s">
        <v>12</v>
      </c>
    </row>
    <row r="22" spans="1:10">
      <c r="A22" t="s">
        <v>1</v>
      </c>
      <c r="B22" t="s">
        <v>2</v>
      </c>
      <c r="C22" t="s">
        <v>3</v>
      </c>
      <c r="I22" s="3" t="s">
        <v>20</v>
      </c>
      <c r="J22" s="3" t="s">
        <v>14</v>
      </c>
    </row>
    <row r="23" spans="1:10">
      <c r="A23" t="s">
        <v>0</v>
      </c>
      <c r="B23">
        <f>8.20264*POWER(10,14)</f>
        <v>820264000000000</v>
      </c>
      <c r="C23">
        <v>1.665</v>
      </c>
      <c r="I23">
        <f>INDEX(LINEST(C$23:C$27,B$6:B$10,TRUE,TRUE),1,1)</f>
        <v>2.9422152732856707E-15</v>
      </c>
      <c r="J23">
        <f>INDEX(LINEST(C$23:C$27,B$23:B$27,TRUE,TRUE),2,1)</f>
        <v>6.4137012397187599E-16</v>
      </c>
    </row>
    <row r="24" spans="1:10">
      <c r="A24" t="s">
        <v>7</v>
      </c>
      <c r="B24">
        <f>7.40858*POWER(10,14)</f>
        <v>740858000000000</v>
      </c>
      <c r="C24">
        <v>1.5395000000000001</v>
      </c>
    </row>
    <row r="25" spans="1:10">
      <c r="A25" t="s">
        <v>6</v>
      </c>
      <c r="B25">
        <f>6.87858*POWER(10,14)</f>
        <v>687858000000000</v>
      </c>
      <c r="C25">
        <v>1.4715</v>
      </c>
      <c r="I25" t="s">
        <v>16</v>
      </c>
      <c r="J25" t="s">
        <v>17</v>
      </c>
    </row>
    <row r="26" spans="1:10">
      <c r="A26" t="s">
        <v>8</v>
      </c>
      <c r="B26">
        <f>5.48996*POWER(10,14)</f>
        <v>548996000000000</v>
      </c>
      <c r="C26">
        <v>1.1114999999999999</v>
      </c>
      <c r="I26">
        <f>INDEX(LINEST(C$23:C$27,B$6:B$10,TRUE,TRUE),1,2)</f>
        <v>-0.65905848034247483</v>
      </c>
      <c r="J26">
        <f>INDEX(LINEST(C$23:C$27,B$23:B$27,TRUE,TRUE),2,2)</f>
        <v>0.43170160291511822</v>
      </c>
    </row>
    <row r="27" spans="1:10">
      <c r="A27" t="s">
        <v>9</v>
      </c>
      <c r="B27">
        <f>5.18672*POWER(10,14)</f>
        <v>518672000000000</v>
      </c>
      <c r="C27">
        <v>0.67549999999999999</v>
      </c>
    </row>
    <row r="28" spans="1:10">
      <c r="I28" t="s">
        <v>18</v>
      </c>
      <c r="J28" t="s">
        <v>19</v>
      </c>
    </row>
    <row r="29" spans="1:10">
      <c r="I29">
        <f>1/(J23*J23)/1E+30</f>
        <v>2.4309865057628266</v>
      </c>
      <c r="J29">
        <f>1/(J26*J26)</f>
        <v>5.3657777169350309</v>
      </c>
    </row>
    <row r="30" spans="1:10">
      <c r="A30" t="s">
        <v>5</v>
      </c>
    </row>
    <row r="31" spans="1:10">
      <c r="A31" t="s">
        <v>1</v>
      </c>
      <c r="B31" t="s">
        <v>2</v>
      </c>
      <c r="C31" t="s">
        <v>3</v>
      </c>
      <c r="I31" s="6" t="s">
        <v>20</v>
      </c>
      <c r="J31" s="6" t="s">
        <v>14</v>
      </c>
    </row>
    <row r="32" spans="1:10">
      <c r="A32" t="s">
        <v>0</v>
      </c>
      <c r="B32">
        <f>8.20264*POWER(10,14)</f>
        <v>820264000000000</v>
      </c>
      <c r="C32">
        <v>1.6435</v>
      </c>
      <c r="I32">
        <f>INDEX(LINEST(C$32:C$36,B$32:B$36,TRUE,TRUE),1,1)</f>
        <v>2.7818358100039579E-15</v>
      </c>
      <c r="J32">
        <f>INDEX(LINEST(C$32:C$36,B$32:B$36,TRUE,TRUE),2,1)</f>
        <v>6.004603794823143E-16</v>
      </c>
    </row>
    <row r="33" spans="1:10">
      <c r="A33" t="s">
        <v>7</v>
      </c>
      <c r="B33">
        <f>7.40858*POWER(10,14)</f>
        <v>740858000000000</v>
      </c>
      <c r="C33">
        <v>1.4844999999999999</v>
      </c>
      <c r="I33">
        <f t="shared" ref="I33:I35" si="0">INDEX(LINEST(C$32:C$36,B$32:B$36,TRUE,TRUE),1,1)</f>
        <v>2.7818358100039579E-15</v>
      </c>
    </row>
    <row r="34" spans="1:10">
      <c r="A34" t="s">
        <v>6</v>
      </c>
      <c r="B34">
        <f>6.87858*POWER(10,14)</f>
        <v>687858000000000</v>
      </c>
      <c r="C34">
        <v>1.4175</v>
      </c>
      <c r="I34" t="s">
        <v>15</v>
      </c>
      <c r="J34" t="s">
        <v>17</v>
      </c>
    </row>
    <row r="35" spans="1:10">
      <c r="A35" t="s">
        <v>8</v>
      </c>
      <c r="B35">
        <f>5.48996*POWER(10,14)</f>
        <v>548996000000000</v>
      </c>
      <c r="C35">
        <v>1.1145</v>
      </c>
      <c r="I35">
        <f>INDEX(LINEST(C$32:C$36,B$32:B$36,TRUE,TRUE),1,2)</f>
        <v>-0.57657403511560124</v>
      </c>
      <c r="J35">
        <f>INDEX(LINEST(C$32:C$36,B$32:B$36,TRUE,TRUE),2,2)</f>
        <v>0.40416554906586522</v>
      </c>
    </row>
    <row r="36" spans="1:10">
      <c r="A36" t="s">
        <v>9</v>
      </c>
      <c r="B36">
        <f>5.18672*POWER(10,14)</f>
        <v>518672000000000</v>
      </c>
      <c r="C36">
        <v>0.6835</v>
      </c>
    </row>
    <row r="37" spans="1:10">
      <c r="I37" t="s">
        <v>18</v>
      </c>
      <c r="J37" t="s">
        <v>19</v>
      </c>
    </row>
    <row r="38" spans="1:10">
      <c r="I38">
        <f>1/(J32*J32)/1E+30</f>
        <v>2.7735199060118472</v>
      </c>
      <c r="J38">
        <f>1/(J35*J35)</f>
        <v>6.1218321343516502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Sosa</dc:creator>
  <cp:lastModifiedBy>David Sosa</cp:lastModifiedBy>
  <dcterms:created xsi:type="dcterms:W3CDTF">2008-11-26T04:14:28Z</dcterms:created>
  <dcterms:modified xsi:type="dcterms:W3CDTF">2008-11-26T09:29:25Z</dcterms:modified>
</cp:coreProperties>
</file>