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609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1" i="1"/>
  <c r="I47"/>
  <c r="I46"/>
  <c r="I22"/>
  <c r="I21"/>
  <c r="I28"/>
  <c r="I29"/>
  <c r="I30"/>
  <c r="I31"/>
  <c r="I32"/>
  <c r="I33"/>
  <c r="I34"/>
  <c r="I35"/>
  <c r="I36"/>
  <c r="I37"/>
  <c r="I38"/>
  <c r="I39"/>
  <c r="I40"/>
  <c r="I41"/>
  <c r="I42"/>
  <c r="I43"/>
  <c r="I44"/>
  <c r="I27"/>
  <c r="H3"/>
  <c r="H4"/>
  <c r="H5"/>
  <c r="H6"/>
  <c r="H7"/>
  <c r="H8"/>
  <c r="H9"/>
  <c r="H10"/>
  <c r="H11"/>
  <c r="H12"/>
  <c r="H13"/>
  <c r="H14"/>
  <c r="H15"/>
  <c r="H16"/>
  <c r="H17"/>
  <c r="H18"/>
  <c r="H19"/>
  <c r="H2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G28"/>
  <c r="G29"/>
  <c r="G30"/>
  <c r="G31"/>
  <c r="G32"/>
  <c r="G33"/>
  <c r="G34"/>
  <c r="G35"/>
  <c r="G36"/>
  <c r="G37"/>
  <c r="G38"/>
  <c r="G39"/>
  <c r="G40"/>
  <c r="G41"/>
  <c r="G42"/>
  <c r="G43"/>
  <c r="G44"/>
  <c r="G27"/>
  <c r="G3"/>
  <c r="G4"/>
  <c r="G5"/>
  <c r="G6"/>
  <c r="G7"/>
  <c r="G8"/>
  <c r="G9"/>
  <c r="G10"/>
  <c r="G11"/>
  <c r="G12"/>
  <c r="G13"/>
  <c r="G14"/>
  <c r="G15"/>
  <c r="G16"/>
  <c r="G17"/>
  <c r="G18"/>
  <c r="G19"/>
  <c r="G2"/>
  <c r="I2" l="1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<sst xmlns="http://schemas.openxmlformats.org/spreadsheetml/2006/main" count="26" uniqueCount="24">
  <si>
    <t>mean inner</t>
  </si>
  <si>
    <t>calculated d value</t>
  </si>
  <si>
    <t>average d1</t>
  </si>
  <si>
    <t>average d2</t>
  </si>
  <si>
    <t>std d1</t>
  </si>
  <si>
    <t>std d2</t>
  </si>
  <si>
    <t>calculated e wavelength</t>
  </si>
  <si>
    <t>voltage (V)</t>
  </si>
  <si>
    <t>#1 II (m)</t>
  </si>
  <si>
    <t>#1 IO (m)</t>
  </si>
  <si>
    <t>#2 II (m)</t>
  </si>
  <si>
    <t>#2 IO (m)</t>
  </si>
  <si>
    <t>#1 OI (m)</t>
  </si>
  <si>
    <t>#1 OO (m)</t>
  </si>
  <si>
    <t>#2 OI (m)</t>
  </si>
  <si>
    <t>#2OO (m)</t>
  </si>
  <si>
    <t>mean outer (m)</t>
  </si>
  <si>
    <t>1/(D*Va^1/2)</t>
  </si>
  <si>
    <t>.1083 nm</t>
  </si>
  <si>
    <t>.1895 nm</t>
  </si>
  <si>
    <t>11 % error from accepted value</t>
  </si>
  <si>
    <t>12% error from real value</t>
  </si>
  <si>
    <t>1/Va^1/2</t>
  </si>
  <si>
    <t>calculated 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</si>
</sst>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468285214348208"/>
          <c:y val="5.6030183727034118E-2"/>
          <c:w val="0.57780314960629919"/>
          <c:h val="0.70005358705161858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Sheet1!$K$27:$K$44</c:f>
              <c:numCache>
                <c:formatCode>General</c:formatCode>
                <c:ptCount val="18"/>
                <c:pt idx="0">
                  <c:v>3.9267499999999997E-2</c:v>
                </c:pt>
                <c:pt idx="1">
                  <c:v>4.1610000000000001E-2</c:v>
                </c:pt>
                <c:pt idx="2">
                  <c:v>4.1042500000000003E-2</c:v>
                </c:pt>
                <c:pt idx="3">
                  <c:v>4.122E-2</c:v>
                </c:pt>
                <c:pt idx="4">
                  <c:v>4.1800000000000004E-2</c:v>
                </c:pt>
                <c:pt idx="5">
                  <c:v>4.4009999999999994E-2</c:v>
                </c:pt>
                <c:pt idx="6">
                  <c:v>4.3135E-2</c:v>
                </c:pt>
                <c:pt idx="7">
                  <c:v>4.5319999999999999E-2</c:v>
                </c:pt>
                <c:pt idx="8">
                  <c:v>4.4464999999999998E-2</c:v>
                </c:pt>
                <c:pt idx="9">
                  <c:v>4.7100000000000003E-2</c:v>
                </c:pt>
                <c:pt idx="10">
                  <c:v>4.6546666666666674E-2</c:v>
                </c:pt>
                <c:pt idx="11">
                  <c:v>4.9404999999999998E-2</c:v>
                </c:pt>
                <c:pt idx="12">
                  <c:v>4.9454999999999999E-2</c:v>
                </c:pt>
                <c:pt idx="13">
                  <c:v>5.0755000000000002E-2</c:v>
                </c:pt>
                <c:pt idx="14">
                  <c:v>5.0140000000000004E-2</c:v>
                </c:pt>
                <c:pt idx="15">
                  <c:v>5.046500000000001E-2</c:v>
                </c:pt>
                <c:pt idx="16">
                  <c:v>5.1825000000000003E-2</c:v>
                </c:pt>
                <c:pt idx="17">
                  <c:v>5.2339999999999998E-2</c:v>
                </c:pt>
              </c:numCache>
            </c:numRef>
          </c:xVal>
          <c:yVal>
            <c:numRef>
              <c:f>Sheet1!$L$27:$L$44</c:f>
              <c:numCache>
                <c:formatCode>General</c:formatCode>
                <c:ptCount val="18"/>
                <c:pt idx="0">
                  <c:v>1.4142135623730951E-2</c:v>
                </c:pt>
                <c:pt idx="1">
                  <c:v>1.4285714285714285E-2</c:v>
                </c:pt>
                <c:pt idx="2">
                  <c:v>1.4433756729740642E-2</c:v>
                </c:pt>
                <c:pt idx="3">
                  <c:v>1.4586499149789454E-2</c:v>
                </c:pt>
                <c:pt idx="4">
                  <c:v>1.4744195615489713E-2</c:v>
                </c:pt>
                <c:pt idx="5">
                  <c:v>1.4907119849998599E-2</c:v>
                </c:pt>
                <c:pt idx="6">
                  <c:v>1.5075567228888179E-2</c:v>
                </c:pt>
                <c:pt idx="7">
                  <c:v>1.5249857033260468E-2</c:v>
                </c:pt>
                <c:pt idx="8">
                  <c:v>1.5430334996209192E-2</c:v>
                </c:pt>
                <c:pt idx="9">
                  <c:v>1.5617376188860606E-2</c:v>
                </c:pt>
                <c:pt idx="10">
                  <c:v>1.5811388300841896E-2</c:v>
                </c:pt>
                <c:pt idx="11">
                  <c:v>1.6012815380508715E-2</c:v>
                </c:pt>
                <c:pt idx="12">
                  <c:v>1.6222142113076255E-2</c:v>
                </c:pt>
                <c:pt idx="13">
                  <c:v>1.6439898730535727E-2</c:v>
                </c:pt>
                <c:pt idx="14">
                  <c:v>1.6666666666666666E-2</c:v>
                </c:pt>
                <c:pt idx="15">
                  <c:v>1.6903085094570332E-2</c:v>
                </c:pt>
                <c:pt idx="16">
                  <c:v>1.7149858514250885E-2</c:v>
                </c:pt>
                <c:pt idx="17">
                  <c:v>1.7407765595569783E-2</c:v>
                </c:pt>
              </c:numCache>
            </c:numRef>
          </c:yVal>
        </c:ser>
        <c:axId val="77533568"/>
        <c:axId val="77529088"/>
      </c:scatterChart>
      <c:valAx>
        <c:axId val="77533568"/>
        <c:scaling>
          <c:orientation val="minMax"/>
          <c:min val="3.0000000000000002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 (larger diffraction ring)</a:t>
                </a:r>
              </a:p>
            </c:rich>
          </c:tx>
          <c:layout/>
        </c:title>
        <c:numFmt formatCode="General" sourceLinked="1"/>
        <c:tickLblPos val="nextTo"/>
        <c:crossAx val="77529088"/>
        <c:crosses val="autoZero"/>
        <c:crossBetween val="midCat"/>
      </c:valAx>
      <c:valAx>
        <c:axId val="77529088"/>
        <c:scaling>
          <c:orientation val="minMax"/>
          <c:max val="1.8000000000000002E-2"/>
          <c:min val="1.2000000000000002E-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1/(V_a)^1/2</a:t>
                </a:r>
              </a:p>
            </c:rich>
          </c:tx>
          <c:layout/>
        </c:title>
        <c:numFmt formatCode="General" sourceLinked="1"/>
        <c:tickLblPos val="nextTo"/>
        <c:crossAx val="775335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2386351706036742"/>
          <c:y val="6.065981335666374E-2"/>
          <c:w val="0.57780314960629919"/>
          <c:h val="0.70005358705161858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Sheet1!$K$2:$K$19</c:f>
              <c:numCache>
                <c:formatCode>General</c:formatCode>
                <c:ptCount val="18"/>
                <c:pt idx="0">
                  <c:v>2.2085E-2</c:v>
                </c:pt>
                <c:pt idx="1">
                  <c:v>2.2795000000000003E-2</c:v>
                </c:pt>
                <c:pt idx="2">
                  <c:v>2.2505000000000001E-2</c:v>
                </c:pt>
                <c:pt idx="3">
                  <c:v>2.2664999999999998E-2</c:v>
                </c:pt>
                <c:pt idx="4">
                  <c:v>2.3487499999999998E-2</c:v>
                </c:pt>
                <c:pt idx="5">
                  <c:v>2.4275000000000001E-2</c:v>
                </c:pt>
                <c:pt idx="6">
                  <c:v>2.4237500000000002E-2</c:v>
                </c:pt>
                <c:pt idx="7">
                  <c:v>2.5474999999999998E-2</c:v>
                </c:pt>
                <c:pt idx="8">
                  <c:v>2.5439999999999997E-2</c:v>
                </c:pt>
                <c:pt idx="9">
                  <c:v>2.6805000000000002E-2</c:v>
                </c:pt>
                <c:pt idx="10">
                  <c:v>2.6239999999999999E-2</c:v>
                </c:pt>
                <c:pt idx="11">
                  <c:v>2.7425000000000001E-2</c:v>
                </c:pt>
                <c:pt idx="12">
                  <c:v>2.8420000000000001E-2</c:v>
                </c:pt>
                <c:pt idx="13">
                  <c:v>2.896E-2</c:v>
                </c:pt>
                <c:pt idx="14">
                  <c:v>3.0300000000000001E-2</c:v>
                </c:pt>
                <c:pt idx="15">
                  <c:v>3.1210000000000002E-2</c:v>
                </c:pt>
                <c:pt idx="16">
                  <c:v>3.1890000000000002E-2</c:v>
                </c:pt>
                <c:pt idx="17">
                  <c:v>3.261E-2</c:v>
                </c:pt>
              </c:numCache>
            </c:numRef>
          </c:xVal>
          <c:yVal>
            <c:numRef>
              <c:f>Sheet1!$L$2:$L$19</c:f>
              <c:numCache>
                <c:formatCode>General</c:formatCode>
                <c:ptCount val="18"/>
                <c:pt idx="0">
                  <c:v>1.4142135623730951E-2</c:v>
                </c:pt>
                <c:pt idx="1">
                  <c:v>1.4285714285714285E-2</c:v>
                </c:pt>
                <c:pt idx="2">
                  <c:v>1.4433756729740642E-2</c:v>
                </c:pt>
                <c:pt idx="3">
                  <c:v>1.4586499149789454E-2</c:v>
                </c:pt>
                <c:pt idx="4">
                  <c:v>1.4744195615489713E-2</c:v>
                </c:pt>
                <c:pt idx="5">
                  <c:v>1.4907119849998599E-2</c:v>
                </c:pt>
                <c:pt idx="6">
                  <c:v>1.5075567228888179E-2</c:v>
                </c:pt>
                <c:pt idx="7">
                  <c:v>1.5249857033260468E-2</c:v>
                </c:pt>
                <c:pt idx="8">
                  <c:v>1.5430334996209192E-2</c:v>
                </c:pt>
                <c:pt idx="9">
                  <c:v>1.5617376188860606E-2</c:v>
                </c:pt>
                <c:pt idx="10">
                  <c:v>1.5811388300841896E-2</c:v>
                </c:pt>
                <c:pt idx="11">
                  <c:v>1.6012815380508715E-2</c:v>
                </c:pt>
                <c:pt idx="12">
                  <c:v>1.6222142113076255E-2</c:v>
                </c:pt>
                <c:pt idx="13">
                  <c:v>1.6439898730535727E-2</c:v>
                </c:pt>
                <c:pt idx="14">
                  <c:v>1.6666666666666666E-2</c:v>
                </c:pt>
                <c:pt idx="15">
                  <c:v>1.6903085094570332E-2</c:v>
                </c:pt>
                <c:pt idx="16">
                  <c:v>1.7149858514250885E-2</c:v>
                </c:pt>
                <c:pt idx="17">
                  <c:v>1.7407765595569783E-2</c:v>
                </c:pt>
              </c:numCache>
            </c:numRef>
          </c:yVal>
        </c:ser>
        <c:axId val="91468160"/>
        <c:axId val="91440640"/>
      </c:scatterChart>
      <c:valAx>
        <c:axId val="91468160"/>
        <c:scaling>
          <c:orientation val="minMax"/>
          <c:min val="2.0000000000000004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 (smaller</a:t>
                </a:r>
                <a:r>
                  <a:rPr lang="en-US" baseline="0"/>
                  <a:t> diffraction ring)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91440640"/>
        <c:crosses val="autoZero"/>
        <c:crossBetween val="midCat"/>
      </c:valAx>
      <c:valAx>
        <c:axId val="91440640"/>
        <c:scaling>
          <c:orientation val="minMax"/>
          <c:max val="1.8000000000000002E-2"/>
          <c:min val="1.2000000000000002E-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1/(V_a)^1/2</a:t>
                </a:r>
              </a:p>
            </c:rich>
          </c:tx>
          <c:layout/>
        </c:title>
        <c:numFmt formatCode="General" sourceLinked="1"/>
        <c:tickLblPos val="nextTo"/>
        <c:crossAx val="914681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26</xdr:row>
      <xdr:rowOff>180975</xdr:rowOff>
    </xdr:from>
    <xdr:to>
      <xdr:col>20</xdr:col>
      <xdr:colOff>371475</xdr:colOff>
      <xdr:row>41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2</xdr:row>
      <xdr:rowOff>114300</xdr:rowOff>
    </xdr:from>
    <xdr:to>
      <xdr:col>18</xdr:col>
      <xdr:colOff>1085850</xdr:colOff>
      <xdr:row>17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23" zoomScaleNormal="100" workbookViewId="0">
      <selection activeCell="N25" sqref="N25:N43"/>
    </sheetView>
  </sheetViews>
  <sheetFormatPr defaultRowHeight="15"/>
  <cols>
    <col min="2" max="2" width="10.7109375" bestFit="1" customWidth="1"/>
    <col min="3" max="4" width="9.85546875" bestFit="1" customWidth="1"/>
    <col min="5" max="5" width="9" bestFit="1" customWidth="1"/>
    <col min="6" max="6" width="9.42578125" bestFit="1" customWidth="1"/>
    <col min="7" max="7" width="15" bestFit="1" customWidth="1"/>
    <col min="8" max="8" width="12.5703125" bestFit="1" customWidth="1"/>
    <col min="9" max="9" width="11.140625" customWidth="1"/>
    <col min="10" max="10" width="17" bestFit="1" customWidth="1"/>
    <col min="11" max="11" width="22.85546875" bestFit="1" customWidth="1"/>
    <col min="14" max="14" width="22.85546875" bestFit="1" customWidth="1"/>
    <col min="16" max="18" width="12" bestFit="1" customWidth="1"/>
    <col min="19" max="19" width="17" bestFit="1" customWidth="1"/>
    <col min="20" max="20" width="12" bestFit="1" customWidth="1"/>
  </cols>
  <sheetData>
    <row r="1" spans="1:12">
      <c r="A1" t="s">
        <v>22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0</v>
      </c>
      <c r="H1" t="s">
        <v>17</v>
      </c>
      <c r="I1" t="s">
        <v>1</v>
      </c>
    </row>
    <row r="2" spans="1:12">
      <c r="A2">
        <v>1.4142135623730951E-2</v>
      </c>
      <c r="B2" s="1">
        <v>5000</v>
      </c>
      <c r="C2" s="1">
        <v>1.8690000000000002E-2</v>
      </c>
      <c r="D2" s="1">
        <v>2.5049999999999999E-2</v>
      </c>
      <c r="E2">
        <v>2.445E-2</v>
      </c>
      <c r="F2">
        <v>2.0149999999999998E-2</v>
      </c>
      <c r="G2">
        <f>AVERAGE(C2:F2)</f>
        <v>2.2085E-2</v>
      </c>
      <c r="H2">
        <f>1/(G2*SQRT(B2))</f>
        <v>0.64035026596019695</v>
      </c>
      <c r="I2">
        <f>H2*(0.000000000319)</f>
        <v>2.0427173484130282E-10</v>
      </c>
      <c r="K2">
        <v>2.2085E-2</v>
      </c>
      <c r="L2">
        <v>1.4142135623730951E-2</v>
      </c>
    </row>
    <row r="3" spans="1:12">
      <c r="A3">
        <v>1.4285714285714285E-2</v>
      </c>
      <c r="B3" s="1">
        <v>4900</v>
      </c>
      <c r="C3" s="1">
        <v>2.0789999999999999E-2</v>
      </c>
      <c r="D3" s="1">
        <v>2.4800000000000003E-2</v>
      </c>
      <c r="G3">
        <f t="shared" ref="G3:G19" si="0">AVERAGE(C3:F3)</f>
        <v>2.2795000000000003E-2</v>
      </c>
      <c r="H3">
        <f t="shared" ref="H3:H19" si="1">1/(G3*SQRT(B3))</f>
        <v>0.62670385109516491</v>
      </c>
      <c r="I3">
        <f t="shared" ref="I3:I19" si="2">H3*(0.000000000319)</f>
        <v>1.9991852849935758E-10</v>
      </c>
      <c r="K3">
        <v>2.2795000000000003E-2</v>
      </c>
      <c r="L3">
        <v>1.4285714285714285E-2</v>
      </c>
    </row>
    <row r="4" spans="1:12">
      <c r="A4">
        <v>1.4433756729740642E-2</v>
      </c>
      <c r="B4" s="1">
        <v>4800</v>
      </c>
      <c r="C4" s="1">
        <v>1.9820000000000001E-2</v>
      </c>
      <c r="D4" s="1">
        <v>2.4910000000000002E-2</v>
      </c>
      <c r="E4">
        <v>2.4800000000000003E-2</v>
      </c>
      <c r="F4">
        <v>2.0489999999999998E-2</v>
      </c>
      <c r="G4">
        <f t="shared" si="0"/>
        <v>2.2505000000000001E-2</v>
      </c>
      <c r="H4">
        <f t="shared" si="1"/>
        <v>0.64135777514955084</v>
      </c>
      <c r="I4">
        <f t="shared" si="2"/>
        <v>2.0459313027270671E-10</v>
      </c>
      <c r="K4">
        <v>2.2505000000000001E-2</v>
      </c>
      <c r="L4">
        <v>1.4433756729740642E-2</v>
      </c>
    </row>
    <row r="5" spans="1:12">
      <c r="A5">
        <v>1.4586499149789454E-2</v>
      </c>
      <c r="B5" s="1">
        <v>4700</v>
      </c>
      <c r="C5" s="1">
        <v>2.0039999999999999E-2</v>
      </c>
      <c r="D5" s="1">
        <v>2.529E-2</v>
      </c>
      <c r="G5">
        <f t="shared" si="0"/>
        <v>2.2664999999999998E-2</v>
      </c>
      <c r="H5">
        <f t="shared" si="1"/>
        <v>0.6435693425894311</v>
      </c>
      <c r="I5">
        <f t="shared" si="2"/>
        <v>2.0529862028602852E-10</v>
      </c>
      <c r="K5">
        <v>2.2664999999999998E-2</v>
      </c>
      <c r="L5">
        <v>1.4586499149789454E-2</v>
      </c>
    </row>
    <row r="6" spans="1:12">
      <c r="A6">
        <v>1.4744195615489713E-2</v>
      </c>
      <c r="B6" s="1">
        <v>4600</v>
      </c>
      <c r="C6" s="1">
        <v>2.1350000000000001E-2</v>
      </c>
      <c r="D6" s="1">
        <v>2.5909999999999999E-2</v>
      </c>
      <c r="E6">
        <v>2.547E-2</v>
      </c>
      <c r="F6">
        <v>2.1219999999999999E-2</v>
      </c>
      <c r="G6">
        <f t="shared" si="0"/>
        <v>2.3487499999999998E-2</v>
      </c>
      <c r="H6">
        <f t="shared" si="1"/>
        <v>0.62774648708843916</v>
      </c>
      <c r="I6">
        <f t="shared" si="2"/>
        <v>2.0025112938121208E-10</v>
      </c>
      <c r="K6">
        <v>2.3487499999999998E-2</v>
      </c>
      <c r="L6">
        <v>1.4744195615489713E-2</v>
      </c>
    </row>
    <row r="7" spans="1:12">
      <c r="A7">
        <v>1.4907119849998599E-2</v>
      </c>
      <c r="B7" s="1">
        <v>4500</v>
      </c>
      <c r="C7" s="1">
        <v>2.1760000000000002E-2</v>
      </c>
      <c r="D7" s="1">
        <v>2.6790000000000001E-2</v>
      </c>
      <c r="G7">
        <f t="shared" si="0"/>
        <v>2.4275000000000001E-2</v>
      </c>
      <c r="H7">
        <f t="shared" si="1"/>
        <v>0.61409350566420595</v>
      </c>
      <c r="I7">
        <f t="shared" si="2"/>
        <v>1.9589582830688169E-10</v>
      </c>
      <c r="K7">
        <v>2.4275000000000001E-2</v>
      </c>
      <c r="L7">
        <v>1.4907119849998599E-2</v>
      </c>
    </row>
    <row r="8" spans="1:12">
      <c r="A8">
        <v>1.5075567228888179E-2</v>
      </c>
      <c r="B8" s="1">
        <v>4400</v>
      </c>
      <c r="C8" s="1">
        <v>2.1909999999999999E-2</v>
      </c>
      <c r="D8" s="1">
        <v>2.7269999999999999E-2</v>
      </c>
      <c r="E8">
        <v>2.6450000000000001E-2</v>
      </c>
      <c r="F8">
        <v>2.1320000000000002E-2</v>
      </c>
      <c r="G8">
        <f t="shared" si="0"/>
        <v>2.4237500000000002E-2</v>
      </c>
      <c r="H8">
        <f t="shared" si="1"/>
        <v>0.62199349061941944</v>
      </c>
      <c r="I8">
        <f t="shared" si="2"/>
        <v>1.9841592350759479E-10</v>
      </c>
      <c r="K8">
        <v>2.4237500000000002E-2</v>
      </c>
      <c r="L8">
        <v>1.5075567228888179E-2</v>
      </c>
    </row>
    <row r="9" spans="1:12">
      <c r="A9">
        <v>1.5249857033260468E-2</v>
      </c>
      <c r="B9" s="1">
        <v>4300</v>
      </c>
      <c r="C9" s="1">
        <v>2.198E-2</v>
      </c>
      <c r="D9" s="1">
        <v>2.8969999999999999E-2</v>
      </c>
      <c r="G9">
        <f t="shared" si="0"/>
        <v>2.5474999999999998E-2</v>
      </c>
      <c r="H9">
        <f t="shared" si="1"/>
        <v>0.59862049198274658</v>
      </c>
      <c r="I9">
        <f t="shared" si="2"/>
        <v>1.9095993694249615E-10</v>
      </c>
      <c r="K9">
        <v>2.5474999999999998E-2</v>
      </c>
      <c r="L9">
        <v>1.5249857033260468E-2</v>
      </c>
    </row>
    <row r="10" spans="1:12">
      <c r="A10">
        <v>1.5430334996209192E-2</v>
      </c>
      <c r="B10" s="1">
        <v>4200</v>
      </c>
      <c r="C10" s="1">
        <v>2.341E-2</v>
      </c>
      <c r="D10" s="1">
        <v>2.802E-2</v>
      </c>
      <c r="E10">
        <v>2.758E-2</v>
      </c>
      <c r="F10">
        <v>2.2749999999999999E-2</v>
      </c>
      <c r="G10">
        <f t="shared" si="0"/>
        <v>2.5439999999999997E-2</v>
      </c>
      <c r="H10">
        <f t="shared" si="1"/>
        <v>0.60653832532268848</v>
      </c>
      <c r="I10">
        <f t="shared" si="2"/>
        <v>1.9348572577793762E-10</v>
      </c>
      <c r="K10">
        <v>2.5439999999999997E-2</v>
      </c>
      <c r="L10">
        <v>1.5430334996209192E-2</v>
      </c>
    </row>
    <row r="11" spans="1:12">
      <c r="A11">
        <v>1.5617376188860606E-2</v>
      </c>
      <c r="B11" s="1">
        <v>4100</v>
      </c>
      <c r="C11" s="1">
        <v>2.486E-2</v>
      </c>
      <c r="D11" s="1">
        <v>2.8750000000000001E-2</v>
      </c>
      <c r="G11">
        <f t="shared" si="0"/>
        <v>2.6805000000000002E-2</v>
      </c>
      <c r="H11">
        <f t="shared" si="1"/>
        <v>0.58262921801382606</v>
      </c>
      <c r="I11">
        <f t="shared" si="2"/>
        <v>1.8585872054641049E-10</v>
      </c>
      <c r="K11">
        <v>2.6805000000000002E-2</v>
      </c>
      <c r="L11">
        <v>1.5617376188860606E-2</v>
      </c>
    </row>
    <row r="12" spans="1:12">
      <c r="A12">
        <v>1.5811388300841896E-2</v>
      </c>
      <c r="B12" s="1">
        <v>4000</v>
      </c>
      <c r="C12" s="1">
        <v>2.545E-2</v>
      </c>
      <c r="D12" s="1">
        <v>2.8190000000000003E-2</v>
      </c>
      <c r="E12">
        <v>2.8289999999999999E-2</v>
      </c>
      <c r="F12">
        <v>2.3030000000000002E-2</v>
      </c>
      <c r="G12">
        <f t="shared" si="0"/>
        <v>2.6239999999999999E-2</v>
      </c>
      <c r="H12">
        <f t="shared" si="1"/>
        <v>0.60256815170891376</v>
      </c>
      <c r="I12">
        <f t="shared" si="2"/>
        <v>1.9221924039514349E-10</v>
      </c>
      <c r="K12">
        <v>2.6239999999999999E-2</v>
      </c>
      <c r="L12">
        <v>1.5811388300841896E-2</v>
      </c>
    </row>
    <row r="13" spans="1:12">
      <c r="A13">
        <v>1.6012815380508715E-2</v>
      </c>
      <c r="B13" s="1">
        <v>3900</v>
      </c>
      <c r="C13" s="1">
        <v>2.5170000000000001E-2</v>
      </c>
      <c r="D13" s="1">
        <v>2.9680000000000002E-2</v>
      </c>
      <c r="G13">
        <f t="shared" si="0"/>
        <v>2.7425000000000001E-2</v>
      </c>
      <c r="H13">
        <f t="shared" si="1"/>
        <v>0.58387658634489381</v>
      </c>
      <c r="I13">
        <f t="shared" si="2"/>
        <v>1.8625663104402112E-10</v>
      </c>
      <c r="K13">
        <v>2.7425000000000001E-2</v>
      </c>
      <c r="L13">
        <v>1.6012815380508715E-2</v>
      </c>
    </row>
    <row r="14" spans="1:12">
      <c r="A14">
        <v>1.6222142113076255E-2</v>
      </c>
      <c r="B14" s="1">
        <v>3800</v>
      </c>
      <c r="C14" s="1">
        <v>2.622E-2</v>
      </c>
      <c r="D14" s="1">
        <v>3.0620000000000001E-2</v>
      </c>
      <c r="G14">
        <f t="shared" si="0"/>
        <v>2.8420000000000001E-2</v>
      </c>
      <c r="H14">
        <f t="shared" si="1"/>
        <v>0.57080021509768664</v>
      </c>
      <c r="I14">
        <f t="shared" si="2"/>
        <v>1.8208526861616203E-10</v>
      </c>
      <c r="K14">
        <v>2.8420000000000001E-2</v>
      </c>
      <c r="L14">
        <v>1.6222142113076255E-2</v>
      </c>
    </row>
    <row r="15" spans="1:12">
      <c r="A15">
        <v>1.6439898730535727E-2</v>
      </c>
      <c r="B15" s="1">
        <v>3700</v>
      </c>
      <c r="C15" s="1">
        <v>2.6239999999999999E-2</v>
      </c>
      <c r="D15" s="1">
        <v>3.168E-2</v>
      </c>
      <c r="G15">
        <f t="shared" si="0"/>
        <v>2.896E-2</v>
      </c>
      <c r="H15">
        <f t="shared" si="1"/>
        <v>0.56767606113728342</v>
      </c>
      <c r="I15">
        <f t="shared" si="2"/>
        <v>1.8108866350279339E-10</v>
      </c>
      <c r="K15">
        <v>2.896E-2</v>
      </c>
      <c r="L15">
        <v>1.6439898730535727E-2</v>
      </c>
    </row>
    <row r="16" spans="1:12">
      <c r="A16">
        <v>1.6666666666666666E-2</v>
      </c>
      <c r="B16" s="1">
        <v>3600</v>
      </c>
      <c r="C16" s="1">
        <v>2.775E-2</v>
      </c>
      <c r="D16" s="1">
        <v>3.2850000000000004E-2</v>
      </c>
      <c r="G16">
        <f t="shared" si="0"/>
        <v>3.0300000000000001E-2</v>
      </c>
      <c r="H16">
        <f t="shared" si="1"/>
        <v>0.55005500550055009</v>
      </c>
      <c r="I16">
        <f t="shared" si="2"/>
        <v>1.7546754675467547E-10</v>
      </c>
      <c r="K16">
        <v>3.0300000000000001E-2</v>
      </c>
      <c r="L16">
        <v>1.6666666666666666E-2</v>
      </c>
    </row>
    <row r="17" spans="1:14">
      <c r="A17">
        <v>1.6903085094570332E-2</v>
      </c>
      <c r="B17" s="1">
        <v>3500</v>
      </c>
      <c r="C17" s="1">
        <v>2.8850000000000001E-2</v>
      </c>
      <c r="D17" s="1">
        <v>3.3570000000000003E-2</v>
      </c>
      <c r="G17">
        <f t="shared" si="0"/>
        <v>3.1210000000000002E-2</v>
      </c>
      <c r="H17">
        <f t="shared" si="1"/>
        <v>0.54159196073599269</v>
      </c>
      <c r="I17">
        <f t="shared" si="2"/>
        <v>1.7276783547478165E-10</v>
      </c>
      <c r="K17">
        <v>3.1210000000000002E-2</v>
      </c>
      <c r="L17">
        <v>1.6903085094570332E-2</v>
      </c>
    </row>
    <row r="18" spans="1:14">
      <c r="A18">
        <v>1.7149858514250885E-2</v>
      </c>
      <c r="B18" s="1">
        <v>3400</v>
      </c>
      <c r="C18" s="1">
        <v>2.8480000000000002E-2</v>
      </c>
      <c r="D18" s="1">
        <v>3.5299999999999998E-2</v>
      </c>
      <c r="G18">
        <f t="shared" si="0"/>
        <v>3.1890000000000002E-2</v>
      </c>
      <c r="H18">
        <f t="shared" si="1"/>
        <v>0.53778170317500418</v>
      </c>
      <c r="I18">
        <f t="shared" si="2"/>
        <v>1.7155236331282634E-10</v>
      </c>
      <c r="K18">
        <v>3.1890000000000002E-2</v>
      </c>
      <c r="L18">
        <v>1.7149858514250885E-2</v>
      </c>
    </row>
    <row r="19" spans="1:14">
      <c r="A19">
        <v>1.7407765595569783E-2</v>
      </c>
      <c r="B19" s="1">
        <v>3300</v>
      </c>
      <c r="C19" s="1">
        <v>2.912E-2</v>
      </c>
      <c r="D19" s="1">
        <v>3.61E-2</v>
      </c>
      <c r="G19">
        <f t="shared" si="0"/>
        <v>3.261E-2</v>
      </c>
      <c r="H19">
        <f t="shared" si="1"/>
        <v>0.53381679225911638</v>
      </c>
      <c r="I19">
        <f t="shared" si="2"/>
        <v>1.7028755673065812E-10</v>
      </c>
      <c r="K19">
        <v>3.261E-2</v>
      </c>
      <c r="L19">
        <v>1.7407765595569783E-2</v>
      </c>
    </row>
    <row r="21" spans="1:14">
      <c r="H21" t="s">
        <v>2</v>
      </c>
      <c r="I21">
        <f>AVERAGE(I2:I19)</f>
        <v>1.8948191023294391E-10</v>
      </c>
      <c r="J21" t="s">
        <v>19</v>
      </c>
      <c r="K21">
        <f>(0.213-0.1895)/0.213</f>
        <v>0.11032863849765255</v>
      </c>
      <c r="L21" t="s">
        <v>20</v>
      </c>
      <c r="M21" s="2"/>
    </row>
    <row r="22" spans="1:14">
      <c r="H22" t="s">
        <v>4</v>
      </c>
      <c r="I22">
        <f>STDEV(I2:I19)</f>
        <v>1.1840011087701528E-11</v>
      </c>
    </row>
    <row r="23" spans="1:14" s="3" customFormat="1"/>
    <row r="25" spans="1:14">
      <c r="N25" t="s">
        <v>6</v>
      </c>
    </row>
    <row r="26" spans="1:14">
      <c r="B26" t="s">
        <v>7</v>
      </c>
      <c r="C26" t="s">
        <v>12</v>
      </c>
      <c r="D26" t="s">
        <v>13</v>
      </c>
      <c r="E26" t="s">
        <v>14</v>
      </c>
      <c r="F26" t="s">
        <v>15</v>
      </c>
      <c r="G26" t="s">
        <v>16</v>
      </c>
      <c r="H26" t="s">
        <v>17</v>
      </c>
      <c r="I26" t="s">
        <v>23</v>
      </c>
      <c r="N26">
        <f>(1.227*10^-9)/SQRT(B2)</f>
        <v>1.7352400410317879E-11</v>
      </c>
    </row>
    <row r="27" spans="1:14">
      <c r="A27">
        <v>1.4142135623730951E-2</v>
      </c>
      <c r="B27" s="1">
        <v>5000</v>
      </c>
      <c r="C27" s="1">
        <v>3.7780000000000001E-2</v>
      </c>
      <c r="D27" s="1">
        <v>4.3299999999999998E-2</v>
      </c>
      <c r="E27">
        <v>3.9509999999999997E-2</v>
      </c>
      <c r="F27">
        <v>3.6479999999999999E-2</v>
      </c>
      <c r="G27">
        <f>AVERAGE(C27:F27)</f>
        <v>3.9267499999999997E-2</v>
      </c>
      <c r="H27">
        <f>1/(G27*SQRT(B27))</f>
        <v>0.36014861205146625</v>
      </c>
      <c r="I27">
        <f>H27*0.000000000319</f>
        <v>1.1488740724441773E-10</v>
      </c>
      <c r="K27">
        <v>3.9267499999999997E-2</v>
      </c>
      <c r="L27">
        <v>1.4142135623730951E-2</v>
      </c>
      <c r="N27">
        <f>(1.227*10^-9)/SQRT(B3)</f>
        <v>1.7528571428571431E-11</v>
      </c>
    </row>
    <row r="28" spans="1:14">
      <c r="A28">
        <v>1.4285714285714285E-2</v>
      </c>
      <c r="B28" s="1">
        <v>4900</v>
      </c>
      <c r="C28" s="1">
        <v>4.0140000000000002E-2</v>
      </c>
      <c r="D28" s="1">
        <v>4.308E-2</v>
      </c>
      <c r="G28">
        <f t="shared" ref="G28:G44" si="3">AVERAGE(C28:F28)</f>
        <v>4.1610000000000001E-2</v>
      </c>
      <c r="H28">
        <f t="shared" ref="H28:H44" si="4">1/(G28*SQRT(B28))</f>
        <v>0.34332406358361656</v>
      </c>
      <c r="I28">
        <f t="shared" ref="I28:I44" si="5">H28*0.000000000319</f>
        <v>1.0952037628317367E-10</v>
      </c>
      <c r="K28">
        <v>4.1610000000000001E-2</v>
      </c>
      <c r="L28">
        <v>1.4285714285714285E-2</v>
      </c>
      <c r="N28">
        <f>(1.227*10^-9)/SQRT(B4)</f>
        <v>1.771021950739177E-11</v>
      </c>
    </row>
    <row r="29" spans="1:14">
      <c r="A29">
        <v>1.4433756729740642E-2</v>
      </c>
      <c r="B29" s="1">
        <v>4800</v>
      </c>
      <c r="C29" s="1">
        <v>3.9810000000000005E-2</v>
      </c>
      <c r="D29" s="1">
        <v>4.3580000000000001E-2</v>
      </c>
      <c r="E29">
        <v>4.2369999999999998E-2</v>
      </c>
      <c r="F29">
        <v>3.841E-2</v>
      </c>
      <c r="G29">
        <f t="shared" si="3"/>
        <v>4.1042500000000003E-2</v>
      </c>
      <c r="H29">
        <f t="shared" si="4"/>
        <v>0.3516783024850007</v>
      </c>
      <c r="I29">
        <f t="shared" si="5"/>
        <v>1.1218537849271522E-10</v>
      </c>
      <c r="K29">
        <v>4.1042500000000003E-2</v>
      </c>
      <c r="L29">
        <v>1.4433756729740642E-2</v>
      </c>
      <c r="N29">
        <f>(1.227*10^-9)/SQRT(B5)</f>
        <v>1.7897634456791664E-11</v>
      </c>
    </row>
    <row r="30" spans="1:14">
      <c r="A30">
        <v>1.4586499149789454E-2</v>
      </c>
      <c r="B30" s="1">
        <v>4700</v>
      </c>
      <c r="C30" s="1">
        <v>3.875E-2</v>
      </c>
      <c r="D30" s="1">
        <v>4.369E-2</v>
      </c>
      <c r="G30">
        <f t="shared" si="3"/>
        <v>4.122E-2</v>
      </c>
      <c r="H30">
        <f t="shared" si="4"/>
        <v>0.35386946020838078</v>
      </c>
      <c r="I30">
        <f t="shared" si="5"/>
        <v>1.1288435780647347E-10</v>
      </c>
      <c r="K30">
        <v>4.122E-2</v>
      </c>
      <c r="L30">
        <v>1.4586499149789454E-2</v>
      </c>
      <c r="N30">
        <f>(1.227*10^-9)/SQRT(B6)</f>
        <v>1.8091128020205881E-11</v>
      </c>
    </row>
    <row r="31" spans="1:14">
      <c r="A31">
        <v>1.4744195615489713E-2</v>
      </c>
      <c r="B31" s="1">
        <v>4600</v>
      </c>
      <c r="C31" s="1">
        <v>3.9310000000000005E-2</v>
      </c>
      <c r="D31" s="1">
        <v>4.5990000000000003E-2</v>
      </c>
      <c r="E31">
        <v>4.3320000000000004E-2</v>
      </c>
      <c r="F31">
        <v>3.8579999999999996E-2</v>
      </c>
      <c r="G31">
        <f t="shared" si="3"/>
        <v>4.1800000000000004E-2</v>
      </c>
      <c r="H31">
        <f t="shared" si="4"/>
        <v>0.35273195252367734</v>
      </c>
      <c r="I31">
        <f t="shared" si="5"/>
        <v>1.1252149285505307E-10</v>
      </c>
      <c r="K31">
        <v>4.1800000000000004E-2</v>
      </c>
      <c r="L31">
        <v>1.4744195615489713E-2</v>
      </c>
      <c r="N31">
        <f>(1.227*10^-9)/SQRT(B7)</f>
        <v>1.8291036055948283E-11</v>
      </c>
    </row>
    <row r="32" spans="1:14">
      <c r="A32">
        <v>1.4907119849998599E-2</v>
      </c>
      <c r="B32" s="1">
        <v>4500</v>
      </c>
      <c r="C32" s="1">
        <v>4.1079999999999998E-2</v>
      </c>
      <c r="D32" s="1">
        <v>4.6939999999999996E-2</v>
      </c>
      <c r="G32">
        <f t="shared" si="3"/>
        <v>4.4009999999999994E-2</v>
      </c>
      <c r="H32">
        <f t="shared" si="4"/>
        <v>0.33872119631898662</v>
      </c>
      <c r="I32">
        <f t="shared" si="5"/>
        <v>1.0805206162575673E-10</v>
      </c>
      <c r="K32">
        <v>4.4009999999999994E-2</v>
      </c>
      <c r="L32">
        <v>1.4907119849998599E-2</v>
      </c>
      <c r="N32">
        <f>(1.227*10^-9)/SQRT(B8)</f>
        <v>1.8497720989845799E-11</v>
      </c>
    </row>
    <row r="33" spans="1:14">
      <c r="A33">
        <v>1.5075567228888179E-2</v>
      </c>
      <c r="B33" s="1">
        <v>4400</v>
      </c>
      <c r="C33" s="1">
        <v>4.1860000000000001E-2</v>
      </c>
      <c r="D33" s="1">
        <v>4.6969999999999998E-2</v>
      </c>
      <c r="E33">
        <v>4.5170000000000002E-2</v>
      </c>
      <c r="F33">
        <v>3.8539999999999998E-2</v>
      </c>
      <c r="G33">
        <f t="shared" si="3"/>
        <v>4.3135E-2</v>
      </c>
      <c r="H33">
        <f t="shared" si="4"/>
        <v>0.349497327666354</v>
      </c>
      <c r="I33">
        <f t="shared" si="5"/>
        <v>1.1148964752556691E-10</v>
      </c>
      <c r="K33">
        <v>4.3135E-2</v>
      </c>
      <c r="L33">
        <v>1.5075567228888179E-2</v>
      </c>
      <c r="N33">
        <f>(1.227*10^-9)/SQRT(B9)</f>
        <v>1.8711574579810596E-11</v>
      </c>
    </row>
    <row r="34" spans="1:14">
      <c r="A34">
        <v>1.5249857033260468E-2</v>
      </c>
      <c r="B34" s="1">
        <v>4300</v>
      </c>
      <c r="C34" s="1">
        <v>4.1689999999999998E-2</v>
      </c>
      <c r="D34" s="1">
        <v>4.895E-2</v>
      </c>
      <c r="G34">
        <f t="shared" si="3"/>
        <v>4.5319999999999999E-2</v>
      </c>
      <c r="H34">
        <f t="shared" si="4"/>
        <v>0.33649287363769786</v>
      </c>
      <c r="I34">
        <f t="shared" si="5"/>
        <v>1.0734122669042562E-10</v>
      </c>
      <c r="K34">
        <v>4.5319999999999999E-2</v>
      </c>
      <c r="L34">
        <v>1.5249857033260468E-2</v>
      </c>
      <c r="N34">
        <f>(1.227*10^-9)/SQRT(B10)</f>
        <v>1.8933021040348683E-11</v>
      </c>
    </row>
    <row r="35" spans="1:14">
      <c r="A35">
        <v>1.5430334996209192E-2</v>
      </c>
      <c r="B35" s="1">
        <v>4200</v>
      </c>
      <c r="C35" s="1">
        <v>4.2640000000000004E-2</v>
      </c>
      <c r="D35" s="1">
        <v>4.9409999999999996E-2</v>
      </c>
      <c r="E35">
        <v>4.5319999999999999E-2</v>
      </c>
      <c r="F35">
        <v>4.0490000000000005E-2</v>
      </c>
      <c r="G35">
        <f t="shared" si="3"/>
        <v>4.4464999999999998E-2</v>
      </c>
      <c r="H35">
        <f t="shared" si="4"/>
        <v>0.34702203972133572</v>
      </c>
      <c r="I35">
        <f t="shared" si="5"/>
        <v>1.1070003067110609E-10</v>
      </c>
      <c r="K35">
        <v>4.4464999999999998E-2</v>
      </c>
      <c r="L35">
        <v>1.5430334996209192E-2</v>
      </c>
      <c r="N35">
        <f>(1.227*10^-9)/SQRT(B11)</f>
        <v>1.9162520583731967E-11</v>
      </c>
    </row>
    <row r="36" spans="1:14">
      <c r="A36">
        <v>1.5617376188860606E-2</v>
      </c>
      <c r="B36" s="1">
        <v>4100</v>
      </c>
      <c r="C36" s="1">
        <v>4.4080000000000001E-2</v>
      </c>
      <c r="D36" s="1">
        <v>5.0119999999999998E-2</v>
      </c>
      <c r="G36">
        <f t="shared" si="3"/>
        <v>4.7100000000000003E-2</v>
      </c>
      <c r="H36">
        <f t="shared" si="4"/>
        <v>0.33157911229003406</v>
      </c>
      <c r="I36">
        <f t="shared" si="5"/>
        <v>1.0577373682052086E-10</v>
      </c>
      <c r="K36">
        <v>4.7100000000000003E-2</v>
      </c>
      <c r="L36">
        <v>1.5617376188860606E-2</v>
      </c>
      <c r="N36">
        <f>(1.227*10^-9)/SQRT(B12)</f>
        <v>1.940057344513301E-11</v>
      </c>
    </row>
    <row r="37" spans="1:14">
      <c r="A37">
        <v>1.5811388300841896E-2</v>
      </c>
      <c r="B37" s="1">
        <v>4000</v>
      </c>
      <c r="C37" s="1">
        <v>4.6740000000000004E-2</v>
      </c>
      <c r="D37" s="1">
        <v>5.1570000000000005E-2</v>
      </c>
      <c r="F37">
        <v>4.1329999999999999E-2</v>
      </c>
      <c r="G37">
        <f t="shared" si="3"/>
        <v>4.6546666666666674E-2</v>
      </c>
      <c r="H37">
        <f t="shared" si="4"/>
        <v>0.33968894945950789</v>
      </c>
      <c r="I37">
        <f t="shared" si="5"/>
        <v>1.0836077487758301E-10</v>
      </c>
      <c r="K37">
        <v>4.6546666666666674E-2</v>
      </c>
      <c r="L37">
        <v>1.5811388300841896E-2</v>
      </c>
      <c r="N37">
        <f>(1.227*10^-9)/SQRT(B13)</f>
        <v>1.9647724471884195E-11</v>
      </c>
    </row>
    <row r="38" spans="1:14">
      <c r="A38">
        <v>1.6012815380508715E-2</v>
      </c>
      <c r="B38" s="1">
        <v>3900</v>
      </c>
      <c r="C38" s="1">
        <v>4.6939999999999996E-2</v>
      </c>
      <c r="D38" s="1">
        <v>5.1869999999999999E-2</v>
      </c>
      <c r="G38">
        <f t="shared" si="3"/>
        <v>4.9404999999999998E-2</v>
      </c>
      <c r="H38">
        <f t="shared" si="4"/>
        <v>0.32411325534882529</v>
      </c>
      <c r="I38">
        <f t="shared" si="5"/>
        <v>1.0339212845627526E-10</v>
      </c>
      <c r="K38">
        <v>4.9404999999999998E-2</v>
      </c>
      <c r="L38">
        <v>1.6012815380508715E-2</v>
      </c>
      <c r="N38">
        <f>(1.227*10^-9)/SQRT(B14)</f>
        <v>1.9904568372744568E-11</v>
      </c>
    </row>
    <row r="39" spans="1:14">
      <c r="A39">
        <v>1.6222142113076255E-2</v>
      </c>
      <c r="B39" s="1">
        <v>3800</v>
      </c>
      <c r="C39" s="1">
        <v>4.6689999999999995E-2</v>
      </c>
      <c r="D39" s="1">
        <v>5.2220000000000003E-2</v>
      </c>
      <c r="G39">
        <f t="shared" si="3"/>
        <v>4.9454999999999999E-2</v>
      </c>
      <c r="H39">
        <f t="shared" si="4"/>
        <v>0.32801824108939953</v>
      </c>
      <c r="I39">
        <f t="shared" si="5"/>
        <v>1.0463781890751844E-10</v>
      </c>
      <c r="K39">
        <v>4.9454999999999999E-2</v>
      </c>
      <c r="L39">
        <v>1.6222142113076255E-2</v>
      </c>
      <c r="N39">
        <f>(1.227*10^-9)/SQRT(B15)</f>
        <v>2.0171755742367343E-11</v>
      </c>
    </row>
    <row r="40" spans="1:14">
      <c r="A40">
        <v>1.6439898730535727E-2</v>
      </c>
      <c r="B40" s="1">
        <v>3700</v>
      </c>
      <c r="C40" s="1">
        <v>4.768E-2</v>
      </c>
      <c r="D40" s="1">
        <v>5.3830000000000003E-2</v>
      </c>
      <c r="G40">
        <f t="shared" si="3"/>
        <v>5.0755000000000002E-2</v>
      </c>
      <c r="H40">
        <f t="shared" si="4"/>
        <v>0.32390697922442574</v>
      </c>
      <c r="I40">
        <f t="shared" si="5"/>
        <v>1.033263263725918E-10</v>
      </c>
      <c r="K40">
        <v>5.0755000000000002E-2</v>
      </c>
      <c r="L40">
        <v>1.6439898730535727E-2</v>
      </c>
      <c r="N40">
        <f>(1.227*10^-9)/SQRT(B16)</f>
        <v>2.0450000000000004E-11</v>
      </c>
    </row>
    <row r="41" spans="1:14">
      <c r="A41">
        <v>1.6666666666666666E-2</v>
      </c>
      <c r="B41" s="1">
        <v>3600</v>
      </c>
      <c r="C41" s="1">
        <v>4.7850000000000004E-2</v>
      </c>
      <c r="D41" s="1">
        <v>5.2429999999999997E-2</v>
      </c>
      <c r="G41">
        <f t="shared" si="3"/>
        <v>5.0140000000000004E-2</v>
      </c>
      <c r="H41">
        <f t="shared" si="4"/>
        <v>0.33240260603643129</v>
      </c>
      <c r="I41">
        <f t="shared" si="5"/>
        <v>1.0603643132562158E-10</v>
      </c>
      <c r="K41">
        <v>5.0140000000000004E-2</v>
      </c>
      <c r="L41">
        <v>1.6666666666666666E-2</v>
      </c>
      <c r="N41">
        <f>(1.227*10^-9)/SQRT(B17)</f>
        <v>2.07400854110378E-11</v>
      </c>
    </row>
    <row r="42" spans="1:14">
      <c r="A42">
        <v>1.6903085094570332E-2</v>
      </c>
      <c r="B42" s="1">
        <v>3500</v>
      </c>
      <c r="C42" s="1">
        <v>4.8090000000000008E-2</v>
      </c>
      <c r="D42" s="1">
        <v>5.2840000000000005E-2</v>
      </c>
      <c r="G42">
        <f t="shared" si="3"/>
        <v>5.046500000000001E-2</v>
      </c>
      <c r="H42">
        <f t="shared" si="4"/>
        <v>0.33494669760369222</v>
      </c>
      <c r="I42">
        <f t="shared" si="5"/>
        <v>1.0684799653557782E-10</v>
      </c>
      <c r="K42">
        <v>5.046500000000001E-2</v>
      </c>
      <c r="L42">
        <v>1.6903085094570332E-2</v>
      </c>
      <c r="N42">
        <f>(1.227*10^-9)/SQRT(B18)</f>
        <v>2.1042876396985837E-11</v>
      </c>
    </row>
    <row r="43" spans="1:14">
      <c r="A43">
        <v>1.7149858514250885E-2</v>
      </c>
      <c r="B43" s="1">
        <v>3400</v>
      </c>
      <c r="C43" s="1">
        <v>5.006E-2</v>
      </c>
      <c r="D43" s="1">
        <v>5.3590000000000006E-2</v>
      </c>
      <c r="G43">
        <f t="shared" si="3"/>
        <v>5.1825000000000003E-2</v>
      </c>
      <c r="H43">
        <f t="shared" si="4"/>
        <v>0.33091863992765813</v>
      </c>
      <c r="I43">
        <f t="shared" si="5"/>
        <v>1.0556304613692294E-10</v>
      </c>
      <c r="K43">
        <v>5.1825000000000003E-2</v>
      </c>
      <c r="L43">
        <v>1.7149858514250885E-2</v>
      </c>
      <c r="N43">
        <f>(1.227*10^-9)/SQRT(B19)</f>
        <v>2.1359328385764129E-11</v>
      </c>
    </row>
    <row r="44" spans="1:14">
      <c r="A44">
        <v>1.7407765595569783E-2</v>
      </c>
      <c r="B44" s="1">
        <v>3300</v>
      </c>
      <c r="C44" s="1">
        <v>5.0369999999999998E-2</v>
      </c>
      <c r="D44" s="1">
        <v>5.4310000000000004E-2</v>
      </c>
      <c r="G44">
        <f t="shared" si="3"/>
        <v>5.2339999999999998E-2</v>
      </c>
      <c r="H44">
        <f t="shared" si="4"/>
        <v>0.3325900954445889</v>
      </c>
      <c r="I44">
        <f t="shared" si="5"/>
        <v>1.0609624044682385E-10</v>
      </c>
      <c r="K44">
        <v>5.2339999999999998E-2</v>
      </c>
      <c r="L44">
        <v>1.7407765595569783E-2</v>
      </c>
    </row>
    <row r="46" spans="1:14">
      <c r="H46" t="s">
        <v>3</v>
      </c>
      <c r="I46">
        <f>AVERAGE(I27:I44)</f>
        <v>1.0831202661522912E-10</v>
      </c>
      <c r="J46" t="s">
        <v>18</v>
      </c>
      <c r="K46" t="s">
        <v>21</v>
      </c>
    </row>
    <row r="47" spans="1:14">
      <c r="H47" t="s">
        <v>5</v>
      </c>
      <c r="I47">
        <f>STDEV(I27:I44)</f>
        <v>3.4635098105430631E-12</v>
      </c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Annabella Tuskazo</dc:creator>
  <cp:lastModifiedBy> Annabella Tuskazo</cp:lastModifiedBy>
  <dcterms:created xsi:type="dcterms:W3CDTF">2007-10-10T14:37:01Z</dcterms:created>
  <dcterms:modified xsi:type="dcterms:W3CDTF">2007-10-10T18:50:09Z</dcterms:modified>
</cp:coreProperties>
</file>