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4175" windowHeight="7875" activeTab="1"/>
  </bookViews>
  <sheets>
    <sheet name="avg. volt - time vs. dist." sheetId="4" r:id="rId1"/>
    <sheet name="Sheet1" sheetId="1" r:id="rId2"/>
  </sheets>
  <calcPr calcId="124519"/>
</workbook>
</file>

<file path=xl/calcChain.xml><?xml version="1.0" encoding="utf-8"?>
<calcChain xmlns="http://schemas.openxmlformats.org/spreadsheetml/2006/main">
  <c r="C23" i="1"/>
  <c r="J4"/>
  <c r="J5"/>
  <c r="J6"/>
  <c r="J7"/>
  <c r="J8"/>
  <c r="J9"/>
  <c r="J10"/>
  <c r="J11"/>
  <c r="J12"/>
  <c r="J13"/>
  <c r="J3"/>
  <c r="I14"/>
  <c r="I4"/>
  <c r="I5"/>
  <c r="I6"/>
  <c r="I7"/>
  <c r="I8"/>
  <c r="I9"/>
  <c r="I10"/>
  <c r="I11"/>
  <c r="I12"/>
  <c r="I13"/>
  <c r="I3"/>
  <c r="D17"/>
  <c r="D20"/>
  <c r="D19"/>
  <c r="D22" s="1"/>
  <c r="D18"/>
  <c r="E18"/>
  <c r="E17"/>
  <c r="F17" s="1"/>
  <c r="H4"/>
  <c r="H5"/>
  <c r="H6"/>
  <c r="H7"/>
  <c r="H8"/>
  <c r="H9"/>
  <c r="H10"/>
  <c r="H11"/>
  <c r="H12"/>
  <c r="H13"/>
  <c r="H3"/>
  <c r="C19"/>
  <c r="C17"/>
  <c r="P4"/>
  <c r="P5"/>
  <c r="P6"/>
  <c r="P7"/>
  <c r="P8"/>
  <c r="P9"/>
  <c r="P10"/>
  <c r="P11"/>
  <c r="P12"/>
  <c r="P13"/>
  <c r="P3"/>
  <c r="G4"/>
  <c r="G5"/>
  <c r="G6"/>
  <c r="G7"/>
  <c r="G8"/>
  <c r="G9"/>
  <c r="G10"/>
  <c r="G11"/>
  <c r="G12"/>
  <c r="G13"/>
  <c r="G3"/>
  <c r="E4"/>
  <c r="E5"/>
  <c r="E6"/>
  <c r="E7"/>
  <c r="E8"/>
  <c r="E9"/>
  <c r="E10"/>
  <c r="E11"/>
  <c r="E12"/>
  <c r="E13"/>
  <c r="E3"/>
  <c r="C3"/>
  <c r="C4"/>
  <c r="C5"/>
  <c r="C6"/>
  <c r="C7"/>
  <c r="C8"/>
  <c r="C9"/>
  <c r="C10"/>
  <c r="C11"/>
  <c r="C12"/>
  <c r="C13"/>
  <c r="D21" l="1"/>
  <c r="M4"/>
  <c r="M5"/>
  <c r="M6"/>
  <c r="M7"/>
  <c r="M8"/>
  <c r="M9"/>
  <c r="M10"/>
  <c r="M11"/>
  <c r="M12"/>
  <c r="M13"/>
  <c r="M3"/>
  <c r="L3"/>
  <c r="L13"/>
  <c r="L12"/>
  <c r="L11"/>
  <c r="L10"/>
  <c r="L9"/>
  <c r="L8"/>
  <c r="L7"/>
  <c r="L6"/>
  <c r="L5"/>
  <c r="L4"/>
  <c r="G17"/>
  <c r="N4" l="1"/>
  <c r="N5"/>
  <c r="N6"/>
  <c r="N7"/>
  <c r="N8"/>
  <c r="N9"/>
  <c r="N10"/>
  <c r="N11"/>
  <c r="N12"/>
  <c r="N13"/>
  <c r="N3"/>
</calcChain>
</file>

<file path=xl/sharedStrings.xml><?xml version="1.0" encoding="utf-8"?>
<sst xmlns="http://schemas.openxmlformats.org/spreadsheetml/2006/main" count="17" uniqueCount="15">
  <si>
    <t>Stick Reading (cm)</t>
  </si>
  <si>
    <t>Voltage (avg)</t>
  </si>
  <si>
    <t>Voltage (min)</t>
  </si>
  <si>
    <t>Voltage (max)</t>
  </si>
  <si>
    <t>using avg. voltages</t>
  </si>
  <si>
    <t>Difference from 140 cm (in m)</t>
  </si>
  <si>
    <t>Time (sec)</t>
  </si>
  <si>
    <t>Slope, using least squares regression (should be speed of light)</t>
  </si>
  <si>
    <t>accepted value</t>
  </si>
  <si>
    <t>% difference</t>
  </si>
  <si>
    <t>Y</t>
  </si>
  <si>
    <t>X</t>
  </si>
  <si>
    <t>XY</t>
  </si>
  <si>
    <t>X^2</t>
  </si>
  <si>
    <t>slope  (calc)</t>
  </si>
</sst>
</file>

<file path=xl/styles.xml><?xml version="1.0" encoding="utf-8"?>
<styleSheet xmlns="http://schemas.openxmlformats.org/spreadsheetml/2006/main">
  <numFmts count="2">
    <numFmt numFmtId="164" formatCode="0.0000E+00"/>
    <numFmt numFmtId="165" formatCode="0.000E+00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164" fontId="0" fillId="0" borderId="0" xfId="0" applyNumberFormat="1"/>
    <xf numFmtId="165" fontId="0" fillId="0" borderId="0" xfId="0" applyNumberFormat="1"/>
    <xf numFmtId="164" fontId="1" fillId="0" borderId="0" xfId="1" applyNumberFormat="1" applyAlignment="1" applyProtection="1"/>
    <xf numFmtId="10" fontId="0" fillId="0" borderId="0" xfId="0" applyNumberFormat="1"/>
    <xf numFmtId="11" fontId="0" fillId="0" borderId="0" xfId="0" applyNumberFormat="1"/>
    <xf numFmtId="11" fontId="0" fillId="2" borderId="0" xfId="0" applyNumberFormat="1" applyFill="1"/>
    <xf numFmtId="11" fontId="0" fillId="3" borderId="0" xfId="0" applyNumberFormat="1" applyFill="1"/>
    <xf numFmtId="0" fontId="0" fillId="0" borderId="0" xfId="0" applyAlignment="1">
      <alignment horizontal="center"/>
    </xf>
    <xf numFmtId="0" fontId="0" fillId="2" borderId="0" xfId="0" applyFill="1"/>
    <xf numFmtId="165" fontId="0" fillId="2" borderId="0" xfId="0" applyNumberFormat="1" applyFill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Time vs. Distance</a:t>
            </a:r>
          </a:p>
          <a:p>
            <a:pPr>
              <a:defRPr/>
            </a:pPr>
            <a:r>
              <a:rPr lang="en-US" sz="1200"/>
              <a:t>(avg.</a:t>
            </a:r>
            <a:r>
              <a:rPr lang="en-US" sz="1200" baseline="0"/>
              <a:t> voltages)</a:t>
            </a:r>
            <a:endParaRPr lang="en-US" sz="1200"/>
          </a:p>
        </c:rich>
      </c:tx>
    </c:title>
    <c:plotArea>
      <c:layout/>
      <c:scatterChart>
        <c:scatterStyle val="lineMarker"/>
        <c:ser>
          <c:idx val="0"/>
          <c:order val="0"/>
          <c:tx>
            <c:v>Time vs. Distance</c:v>
          </c:tx>
          <c:spPr>
            <a:ln w="28575">
              <a:noFill/>
            </a:ln>
          </c:spPr>
          <c:trendline>
            <c:trendlineType val="linear"/>
            <c:dispEq val="1"/>
            <c:trendlineLbl>
              <c:layout>
                <c:manualLayout>
                  <c:x val="0.38891097987751583"/>
                  <c:y val="-2.1116943715368916E-2"/>
                </c:manualLayout>
              </c:layout>
              <c:numFmt formatCode="0.000E+00" sourceLinked="0"/>
            </c:trendlineLbl>
          </c:trendline>
          <c:xVal>
            <c:numRef>
              <c:f>Sheet1!$E$3:$E$13</c:f>
              <c:numCache>
                <c:formatCode>0.000E+00</c:formatCode>
                <c:ptCount val="11"/>
                <c:pt idx="0">
                  <c:v>2.48E-8</c:v>
                </c:pt>
                <c:pt idx="1">
                  <c:v>2.475E-8</c:v>
                </c:pt>
                <c:pt idx="2">
                  <c:v>2.4100000000000001E-8</c:v>
                </c:pt>
                <c:pt idx="3">
                  <c:v>2.37E-8</c:v>
                </c:pt>
                <c:pt idx="4">
                  <c:v>2.3500000000000002E-8</c:v>
                </c:pt>
                <c:pt idx="5">
                  <c:v>2.2999999999999998E-8</c:v>
                </c:pt>
                <c:pt idx="6">
                  <c:v>2.2700000000000001E-8</c:v>
                </c:pt>
                <c:pt idx="7">
                  <c:v>2.25E-8</c:v>
                </c:pt>
                <c:pt idx="8">
                  <c:v>2.2099999999999999E-8</c:v>
                </c:pt>
                <c:pt idx="9">
                  <c:v>2.185E-8</c:v>
                </c:pt>
                <c:pt idx="10">
                  <c:v>2.2000000000000002E-8</c:v>
                </c:pt>
              </c:numCache>
            </c:numRef>
          </c:xVal>
          <c:yVal>
            <c:numRef>
              <c:f>Sheet1!$C$3:$C$13</c:f>
              <c:numCache>
                <c:formatCode>General</c:formatCode>
                <c:ptCount val="11"/>
                <c:pt idx="0">
                  <c:v>1</c:v>
                </c:pt>
                <c:pt idx="1">
                  <c:v>0.9</c:v>
                </c:pt>
                <c:pt idx="2">
                  <c:v>0.8</c:v>
                </c:pt>
                <c:pt idx="3">
                  <c:v>0.7</c:v>
                </c:pt>
                <c:pt idx="4">
                  <c:v>0.6</c:v>
                </c:pt>
                <c:pt idx="5">
                  <c:v>0.5</c:v>
                </c:pt>
                <c:pt idx="6">
                  <c:v>0.4</c:v>
                </c:pt>
                <c:pt idx="7">
                  <c:v>0.3</c:v>
                </c:pt>
                <c:pt idx="8">
                  <c:v>0.2</c:v>
                </c:pt>
                <c:pt idx="9">
                  <c:v>0.1</c:v>
                </c:pt>
                <c:pt idx="10">
                  <c:v>0</c:v>
                </c:pt>
              </c:numCache>
            </c:numRef>
          </c:yVal>
        </c:ser>
        <c:axId val="72947968"/>
        <c:axId val="72966528"/>
      </c:scatterChart>
      <c:valAx>
        <c:axId val="7294796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</a:t>
                </a:r>
                <a:r>
                  <a:rPr lang="en-US" baseline="0"/>
                  <a:t> (seconds)</a:t>
                </a:r>
              </a:p>
            </c:rich>
          </c:tx>
        </c:title>
        <c:numFmt formatCode="0.000E+00" sourceLinked="1"/>
        <c:tickLblPos val="nextTo"/>
        <c:crossAx val="72966528"/>
        <c:crosses val="autoZero"/>
        <c:crossBetween val="midCat"/>
      </c:valAx>
      <c:valAx>
        <c:axId val="72966528"/>
        <c:scaling>
          <c:orientation val="minMax"/>
        </c:scaling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Distance (meters)</a:t>
                </a:r>
              </a:p>
            </c:rich>
          </c:tx>
        </c:title>
        <c:numFmt formatCode="General" sourceLinked="1"/>
        <c:tickLblPos val="nextTo"/>
        <c:crossAx val="72947968"/>
        <c:crosses val="autoZero"/>
        <c:crossBetween val="midCat"/>
      </c:valAx>
    </c:plotArea>
    <c:legend>
      <c:legendPos val="r"/>
    </c:legend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Sheet1!$H$3:$H$13</c:f>
              <c:numCache>
                <c:formatCode>0.000E+00</c:formatCode>
                <c:ptCount val="11"/>
                <c:pt idx="0">
                  <c:v>24.65</c:v>
                </c:pt>
                <c:pt idx="1">
                  <c:v>24.599999999999998</c:v>
                </c:pt>
                <c:pt idx="2">
                  <c:v>24</c:v>
                </c:pt>
                <c:pt idx="3">
                  <c:v>23.599999999999998</c:v>
                </c:pt>
                <c:pt idx="4">
                  <c:v>23.4</c:v>
                </c:pt>
                <c:pt idx="5">
                  <c:v>22.9</c:v>
                </c:pt>
                <c:pt idx="6">
                  <c:v>22.599999999999998</c:v>
                </c:pt>
                <c:pt idx="7">
                  <c:v>22.400000000000002</c:v>
                </c:pt>
                <c:pt idx="8">
                  <c:v>22.000000000000004</c:v>
                </c:pt>
                <c:pt idx="9">
                  <c:v>21.7</c:v>
                </c:pt>
                <c:pt idx="10">
                  <c:v>21.900000000000002</c:v>
                </c:pt>
              </c:numCache>
            </c:numRef>
          </c:xVal>
          <c:yVal>
            <c:numRef>
              <c:f>Sheet1!$K$3:$K$13</c:f>
              <c:numCache>
                <c:formatCode>General</c:formatCode>
                <c:ptCount val="11"/>
                <c:pt idx="0">
                  <c:v>1</c:v>
                </c:pt>
                <c:pt idx="1">
                  <c:v>0.9</c:v>
                </c:pt>
                <c:pt idx="2">
                  <c:v>0.8</c:v>
                </c:pt>
                <c:pt idx="3">
                  <c:v>0.7</c:v>
                </c:pt>
                <c:pt idx="4">
                  <c:v>0.6</c:v>
                </c:pt>
                <c:pt idx="5">
                  <c:v>0.5</c:v>
                </c:pt>
                <c:pt idx="6">
                  <c:v>0.4</c:v>
                </c:pt>
                <c:pt idx="7">
                  <c:v>0.3</c:v>
                </c:pt>
                <c:pt idx="8">
                  <c:v>0.2</c:v>
                </c:pt>
                <c:pt idx="9">
                  <c:v>0.1</c:v>
                </c:pt>
                <c:pt idx="10">
                  <c:v>0</c:v>
                </c:pt>
              </c:numCache>
            </c:numRef>
          </c:yVal>
        </c:ser>
        <c:ser>
          <c:idx val="1"/>
          <c:order val="1"/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xVal>
            <c:numRef>
              <c:f>Sheet1!$H$3:$H$13</c:f>
              <c:numCache>
                <c:formatCode>0.000E+00</c:formatCode>
                <c:ptCount val="11"/>
                <c:pt idx="0">
                  <c:v>24.65</c:v>
                </c:pt>
                <c:pt idx="1">
                  <c:v>24.599999999999998</c:v>
                </c:pt>
                <c:pt idx="2">
                  <c:v>24</c:v>
                </c:pt>
                <c:pt idx="3">
                  <c:v>23.599999999999998</c:v>
                </c:pt>
                <c:pt idx="4">
                  <c:v>23.4</c:v>
                </c:pt>
                <c:pt idx="5">
                  <c:v>22.9</c:v>
                </c:pt>
                <c:pt idx="6">
                  <c:v>22.599999999999998</c:v>
                </c:pt>
                <c:pt idx="7">
                  <c:v>22.400000000000002</c:v>
                </c:pt>
                <c:pt idx="8">
                  <c:v>22.000000000000004</c:v>
                </c:pt>
                <c:pt idx="9">
                  <c:v>21.7</c:v>
                </c:pt>
                <c:pt idx="10">
                  <c:v>21.900000000000002</c:v>
                </c:pt>
              </c:numCache>
            </c:numRef>
          </c:xVal>
          <c:yVal>
            <c:numRef>
              <c:f>Sheet1!$L$3:$L$13</c:f>
              <c:numCache>
                <c:formatCode>0.000E+00</c:formatCode>
                <c:ptCount val="11"/>
                <c:pt idx="0">
                  <c:v>0.98877596650270405</c:v>
                </c:pt>
                <c:pt idx="1">
                  <c:v>0.97332615146957213</c:v>
                </c:pt>
                <c:pt idx="2">
                  <c:v>0.78792837107199531</c:v>
                </c:pt>
                <c:pt idx="3">
                  <c:v>0.66432985080694351</c:v>
                </c:pt>
                <c:pt idx="4">
                  <c:v>0.60253059067441672</c:v>
                </c:pt>
                <c:pt idx="5">
                  <c:v>0.44803244034310374</c:v>
                </c:pt>
                <c:pt idx="6">
                  <c:v>0.355333550144314</c:v>
                </c:pt>
                <c:pt idx="7">
                  <c:v>0.29353429001178988</c:v>
                </c:pt>
                <c:pt idx="8">
                  <c:v>0.16993576974673807</c:v>
                </c:pt>
                <c:pt idx="9">
                  <c:v>7.7236879547948334E-2</c:v>
                </c:pt>
                <c:pt idx="10">
                  <c:v>0.13903613968047512</c:v>
                </c:pt>
              </c:numCache>
            </c:numRef>
          </c:yVal>
        </c:ser>
        <c:ser>
          <c:idx val="2"/>
          <c:order val="2"/>
          <c:spPr>
            <a:ln w="28575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xVal>
            <c:numRef>
              <c:f>Sheet1!$H$3:$H$13</c:f>
              <c:numCache>
                <c:formatCode>0.000E+00</c:formatCode>
                <c:ptCount val="11"/>
                <c:pt idx="0">
                  <c:v>24.65</c:v>
                </c:pt>
                <c:pt idx="1">
                  <c:v>24.599999999999998</c:v>
                </c:pt>
                <c:pt idx="2">
                  <c:v>24</c:v>
                </c:pt>
                <c:pt idx="3">
                  <c:v>23.599999999999998</c:v>
                </c:pt>
                <c:pt idx="4">
                  <c:v>23.4</c:v>
                </c:pt>
                <c:pt idx="5">
                  <c:v>22.9</c:v>
                </c:pt>
                <c:pt idx="6">
                  <c:v>22.599999999999998</c:v>
                </c:pt>
                <c:pt idx="7">
                  <c:v>22.400000000000002</c:v>
                </c:pt>
                <c:pt idx="8">
                  <c:v>22.000000000000004</c:v>
                </c:pt>
                <c:pt idx="9">
                  <c:v>21.7</c:v>
                </c:pt>
                <c:pt idx="10">
                  <c:v>21.900000000000002</c:v>
                </c:pt>
              </c:numCache>
            </c:numRef>
          </c:xVal>
          <c:yVal>
            <c:numRef>
              <c:f>Sheet1!$M$3:$M$13</c:f>
              <c:numCache>
                <c:formatCode>0.000E+00</c:formatCode>
                <c:ptCount val="11"/>
                <c:pt idx="0">
                  <c:v>1.0167716406748672</c:v>
                </c:pt>
                <c:pt idx="1">
                  <c:v>1.0004244112970708</c:v>
                </c:pt>
                <c:pt idx="2">
                  <c:v>0.80425765876350575</c:v>
                </c:pt>
                <c:pt idx="3">
                  <c:v>0.67347982374112991</c:v>
                </c:pt>
                <c:pt idx="4">
                  <c:v>0.60809090622994155</c:v>
                </c:pt>
                <c:pt idx="5">
                  <c:v>0.44461861245197198</c:v>
                </c:pt>
                <c:pt idx="6">
                  <c:v>0.346535236185189</c:v>
                </c:pt>
                <c:pt idx="7">
                  <c:v>0.28114631867400242</c:v>
                </c:pt>
                <c:pt idx="8">
                  <c:v>0.1503684836516257</c:v>
                </c:pt>
                <c:pt idx="9">
                  <c:v>5.2285107384842711E-2</c:v>
                </c:pt>
                <c:pt idx="10">
                  <c:v>0.11767402489603107</c:v>
                </c:pt>
              </c:numCache>
            </c:numRef>
          </c:yVal>
        </c:ser>
        <c:ser>
          <c:idx val="3"/>
          <c:order val="3"/>
          <c:spPr>
            <a:ln w="28575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xVal>
            <c:numRef>
              <c:f>Sheet1!$H$3:$H$13</c:f>
              <c:numCache>
                <c:formatCode>0.000E+00</c:formatCode>
                <c:ptCount val="11"/>
                <c:pt idx="0">
                  <c:v>24.65</c:v>
                </c:pt>
                <c:pt idx="1">
                  <c:v>24.599999999999998</c:v>
                </c:pt>
                <c:pt idx="2">
                  <c:v>24</c:v>
                </c:pt>
                <c:pt idx="3">
                  <c:v>23.599999999999998</c:v>
                </c:pt>
                <c:pt idx="4">
                  <c:v>23.4</c:v>
                </c:pt>
                <c:pt idx="5">
                  <c:v>22.9</c:v>
                </c:pt>
                <c:pt idx="6">
                  <c:v>22.599999999999998</c:v>
                </c:pt>
                <c:pt idx="7">
                  <c:v>22.400000000000002</c:v>
                </c:pt>
                <c:pt idx="8">
                  <c:v>22.000000000000004</c:v>
                </c:pt>
                <c:pt idx="9">
                  <c:v>21.7</c:v>
                </c:pt>
                <c:pt idx="10">
                  <c:v>21.900000000000002</c:v>
                </c:pt>
              </c:numCache>
            </c:numRef>
          </c:xVal>
          <c:yVal>
            <c:numRef>
              <c:f>Sheet1!$N$3:$N$13</c:f>
              <c:numCache>
                <c:formatCode>0.000E+00</c:formatCode>
                <c:ptCount val="11"/>
                <c:pt idx="0">
                  <c:v>0.96078029233053996</c:v>
                </c:pt>
                <c:pt idx="1">
                  <c:v>0.94622789164207433</c:v>
                </c:pt>
                <c:pt idx="2">
                  <c:v>0.771599083380484</c:v>
                </c:pt>
                <c:pt idx="3">
                  <c:v>0.65517987787275711</c:v>
                </c:pt>
                <c:pt idx="4">
                  <c:v>0.59697027511889278</c:v>
                </c:pt>
                <c:pt idx="5">
                  <c:v>0.45144626823423462</c:v>
                </c:pt>
                <c:pt idx="6">
                  <c:v>0.36413186410343901</c:v>
                </c:pt>
                <c:pt idx="7">
                  <c:v>0.30592226134957734</c:v>
                </c:pt>
                <c:pt idx="8">
                  <c:v>0.18950305584184957</c:v>
                </c:pt>
                <c:pt idx="9">
                  <c:v>0.10218865171105396</c:v>
                </c:pt>
                <c:pt idx="10">
                  <c:v>0.16039825446491829</c:v>
                </c:pt>
              </c:numCache>
            </c:numRef>
          </c:yVal>
        </c:ser>
        <c:axId val="73169920"/>
        <c:axId val="73175808"/>
      </c:scatterChart>
      <c:valAx>
        <c:axId val="73169920"/>
        <c:scaling>
          <c:orientation val="minMax"/>
        </c:scaling>
        <c:axPos val="b"/>
        <c:numFmt formatCode="0.000E+00" sourceLinked="1"/>
        <c:tickLblPos val="nextTo"/>
        <c:crossAx val="73175808"/>
        <c:crosses val="autoZero"/>
        <c:crossBetween val="midCat"/>
      </c:valAx>
      <c:valAx>
        <c:axId val="73175808"/>
        <c:scaling>
          <c:orientation val="minMax"/>
        </c:scaling>
        <c:axPos val="l"/>
        <c:majorGridlines/>
        <c:numFmt formatCode="General" sourceLinked="1"/>
        <c:tickLblPos val="nextTo"/>
        <c:crossAx val="7316992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306903" cy="749205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</xdr:colOff>
      <xdr:row>22</xdr:row>
      <xdr:rowOff>47625</xdr:rowOff>
    </xdr:from>
    <xdr:to>
      <xdr:col>11</xdr:col>
      <xdr:colOff>400050</xdr:colOff>
      <xdr:row>36</xdr:row>
      <xdr:rowOff>123825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en.wikipedia.org/wiki/Speed_of_ligh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P25"/>
  <sheetViews>
    <sheetView tabSelected="1" workbookViewId="0">
      <selection activeCell="D17" sqref="D17"/>
    </sheetView>
  </sheetViews>
  <sheetFormatPr defaultRowHeight="15"/>
  <cols>
    <col min="2" max="2" width="17.42578125" bestFit="1" customWidth="1"/>
    <col min="3" max="3" width="27.85546875" bestFit="1" customWidth="1"/>
    <col min="4" max="4" width="12.7109375" bestFit="1" customWidth="1"/>
    <col min="5" max="5" width="12.7109375" customWidth="1"/>
    <col min="6" max="6" width="13.28515625" bestFit="1" customWidth="1"/>
    <col min="7" max="14" width="13.28515625" customWidth="1"/>
    <col min="15" max="15" width="13.5703125" bestFit="1" customWidth="1"/>
    <col min="16" max="16" width="10.140625" bestFit="1" customWidth="1"/>
  </cols>
  <sheetData>
    <row r="1" spans="2:16">
      <c r="C1" s="9" t="s">
        <v>10</v>
      </c>
      <c r="H1" s="9" t="s">
        <v>11</v>
      </c>
      <c r="I1" t="s">
        <v>12</v>
      </c>
      <c r="J1" t="s">
        <v>13</v>
      </c>
    </row>
    <row r="2" spans="2:16">
      <c r="B2" t="s">
        <v>0</v>
      </c>
      <c r="C2" t="s">
        <v>5</v>
      </c>
      <c r="D2" t="s">
        <v>1</v>
      </c>
      <c r="E2" t="s">
        <v>6</v>
      </c>
      <c r="F2" t="s">
        <v>2</v>
      </c>
      <c r="G2" t="s">
        <v>6</v>
      </c>
      <c r="O2" t="s">
        <v>3</v>
      </c>
      <c r="P2" t="s">
        <v>6</v>
      </c>
    </row>
    <row r="3" spans="2:16">
      <c r="B3">
        <v>40</v>
      </c>
      <c r="C3" s="9">
        <f t="shared" ref="C3:C12" si="0">(140-B3)/100</f>
        <v>1</v>
      </c>
      <c r="D3">
        <v>4.96</v>
      </c>
      <c r="E3" s="2">
        <f>D3*0.000000005</f>
        <v>2.48E-8</v>
      </c>
      <c r="F3">
        <v>4.93</v>
      </c>
      <c r="G3" s="2">
        <f>F3*0.000000005</f>
        <v>2.4649999999999999E-8</v>
      </c>
      <c r="H3" s="10">
        <f>G3*1000000000</f>
        <v>24.65</v>
      </c>
      <c r="I3" s="10">
        <f>H3*C3</f>
        <v>24.65</v>
      </c>
      <c r="J3" s="10">
        <f>H3*H3</f>
        <v>607.62249999999995</v>
      </c>
      <c r="K3">
        <v>1</v>
      </c>
      <c r="L3" s="2">
        <f>$G3*$E$17+$D$19</f>
        <v>0.98877596650270405</v>
      </c>
      <c r="M3" s="2">
        <f>$G3*$F$17+$D$22</f>
        <v>1.0167716406748672</v>
      </c>
      <c r="N3" s="2">
        <f>$G3*$G$17+$D$21</f>
        <v>0.96078029233053996</v>
      </c>
      <c r="O3">
        <v>4.99</v>
      </c>
      <c r="P3" s="2">
        <f>O3*0.000000005</f>
        <v>2.4950000000000002E-8</v>
      </c>
    </row>
    <row r="4" spans="2:16">
      <c r="B4">
        <v>50</v>
      </c>
      <c r="C4" s="9">
        <f t="shared" si="0"/>
        <v>0.9</v>
      </c>
      <c r="D4">
        <v>4.95</v>
      </c>
      <c r="E4" s="2">
        <f t="shared" ref="E4:E13" si="1">D4*0.000000005</f>
        <v>2.475E-8</v>
      </c>
      <c r="F4">
        <v>4.92</v>
      </c>
      <c r="G4" s="2">
        <f t="shared" ref="G4:G13" si="2">F4*0.000000005</f>
        <v>2.4599999999999999E-8</v>
      </c>
      <c r="H4" s="10">
        <f t="shared" ref="H4:H13" si="3">G4*1000000000</f>
        <v>24.599999999999998</v>
      </c>
      <c r="I4" s="10">
        <f t="shared" ref="I4:I13" si="4">H4*C4</f>
        <v>22.139999999999997</v>
      </c>
      <c r="J4" s="10">
        <f t="shared" ref="J4:J13" si="5">H4*H4</f>
        <v>605.15999999999985</v>
      </c>
      <c r="K4">
        <v>0.9</v>
      </c>
      <c r="L4" s="2">
        <f t="shared" ref="L4:L13" si="6">$G4*$E$17+$D$19</f>
        <v>0.97332615146957213</v>
      </c>
      <c r="M4" s="2">
        <f t="shared" ref="M4:M13" si="7">$G4*$F$17+$D$22</f>
        <v>1.0004244112970708</v>
      </c>
      <c r="N4" s="2">
        <f t="shared" ref="N4:N13" si="8">$G4*$G$17+$D$21</f>
        <v>0.94622789164207433</v>
      </c>
      <c r="O4">
        <v>4.9800000000000004</v>
      </c>
      <c r="P4" s="2">
        <f t="shared" ref="P4:P13" si="9">O4*0.000000005</f>
        <v>2.4900000000000001E-8</v>
      </c>
    </row>
    <row r="5" spans="2:16">
      <c r="B5">
        <v>60</v>
      </c>
      <c r="C5" s="9">
        <f t="shared" si="0"/>
        <v>0.8</v>
      </c>
      <c r="D5">
        <v>4.82</v>
      </c>
      <c r="E5" s="2">
        <f t="shared" si="1"/>
        <v>2.4100000000000001E-8</v>
      </c>
      <c r="F5">
        <v>4.8</v>
      </c>
      <c r="G5" s="2">
        <f t="shared" si="2"/>
        <v>2.4E-8</v>
      </c>
      <c r="H5" s="10">
        <f t="shared" si="3"/>
        <v>24</v>
      </c>
      <c r="I5" s="10">
        <f t="shared" si="4"/>
        <v>19.200000000000003</v>
      </c>
      <c r="J5" s="10">
        <f t="shared" si="5"/>
        <v>576</v>
      </c>
      <c r="K5">
        <v>0.8</v>
      </c>
      <c r="L5" s="2">
        <f t="shared" si="6"/>
        <v>0.78792837107199531</v>
      </c>
      <c r="M5" s="2">
        <f t="shared" si="7"/>
        <v>0.80425765876350575</v>
      </c>
      <c r="N5" s="2">
        <f t="shared" si="8"/>
        <v>0.771599083380484</v>
      </c>
      <c r="O5">
        <v>4.84</v>
      </c>
      <c r="P5" s="2">
        <f t="shared" si="9"/>
        <v>2.4199999999999998E-8</v>
      </c>
    </row>
    <row r="6" spans="2:16">
      <c r="B6">
        <v>70</v>
      </c>
      <c r="C6" s="9">
        <f t="shared" si="0"/>
        <v>0.7</v>
      </c>
      <c r="D6">
        <v>4.74</v>
      </c>
      <c r="E6" s="2">
        <f t="shared" si="1"/>
        <v>2.37E-8</v>
      </c>
      <c r="F6">
        <v>4.72</v>
      </c>
      <c r="G6" s="2">
        <f t="shared" si="2"/>
        <v>2.36E-8</v>
      </c>
      <c r="H6" s="10">
        <f t="shared" si="3"/>
        <v>23.599999999999998</v>
      </c>
      <c r="I6" s="10">
        <f t="shared" si="4"/>
        <v>16.519999999999996</v>
      </c>
      <c r="J6" s="10">
        <f t="shared" si="5"/>
        <v>556.95999999999992</v>
      </c>
      <c r="K6">
        <v>0.7</v>
      </c>
      <c r="L6" s="2">
        <f t="shared" si="6"/>
        <v>0.66432985080694351</v>
      </c>
      <c r="M6" s="2">
        <f t="shared" si="7"/>
        <v>0.67347982374112991</v>
      </c>
      <c r="N6" s="2">
        <f t="shared" si="8"/>
        <v>0.65517987787275711</v>
      </c>
      <c r="O6">
        <v>4.76</v>
      </c>
      <c r="P6" s="2">
        <f t="shared" si="9"/>
        <v>2.3799999999999998E-8</v>
      </c>
    </row>
    <row r="7" spans="2:16">
      <c r="B7">
        <v>80</v>
      </c>
      <c r="C7" s="9">
        <f t="shared" si="0"/>
        <v>0.6</v>
      </c>
      <c r="D7">
        <v>4.7</v>
      </c>
      <c r="E7" s="2">
        <f t="shared" si="1"/>
        <v>2.3500000000000002E-8</v>
      </c>
      <c r="F7">
        <v>4.68</v>
      </c>
      <c r="G7" s="2">
        <f t="shared" si="2"/>
        <v>2.3399999999999998E-8</v>
      </c>
      <c r="H7" s="10">
        <f t="shared" si="3"/>
        <v>23.4</v>
      </c>
      <c r="I7" s="10">
        <f t="shared" si="4"/>
        <v>14.04</v>
      </c>
      <c r="J7" s="10">
        <f t="shared" si="5"/>
        <v>547.55999999999995</v>
      </c>
      <c r="K7">
        <v>0.6</v>
      </c>
      <c r="L7" s="2">
        <f t="shared" si="6"/>
        <v>0.60253059067441672</v>
      </c>
      <c r="M7" s="2">
        <f t="shared" si="7"/>
        <v>0.60809090622994155</v>
      </c>
      <c r="N7" s="2">
        <f t="shared" si="8"/>
        <v>0.59697027511889278</v>
      </c>
      <c r="O7">
        <v>4.72</v>
      </c>
      <c r="P7" s="2">
        <f t="shared" si="9"/>
        <v>2.36E-8</v>
      </c>
    </row>
    <row r="8" spans="2:16">
      <c r="B8">
        <v>90</v>
      </c>
      <c r="C8" s="9">
        <f t="shared" si="0"/>
        <v>0.5</v>
      </c>
      <c r="D8">
        <v>4.5999999999999996</v>
      </c>
      <c r="E8" s="2">
        <f t="shared" si="1"/>
        <v>2.2999999999999998E-8</v>
      </c>
      <c r="F8">
        <v>4.58</v>
      </c>
      <c r="G8" s="2">
        <f t="shared" si="2"/>
        <v>2.29E-8</v>
      </c>
      <c r="H8" s="10">
        <f t="shared" si="3"/>
        <v>22.9</v>
      </c>
      <c r="I8" s="10">
        <f t="shared" si="4"/>
        <v>11.45</v>
      </c>
      <c r="J8" s="10">
        <f t="shared" si="5"/>
        <v>524.41</v>
      </c>
      <c r="K8">
        <v>0.5</v>
      </c>
      <c r="L8" s="2">
        <f t="shared" si="6"/>
        <v>0.44803244034310374</v>
      </c>
      <c r="M8" s="2">
        <f t="shared" si="7"/>
        <v>0.44461861245197198</v>
      </c>
      <c r="N8" s="2">
        <f t="shared" si="8"/>
        <v>0.45144626823423462</v>
      </c>
      <c r="O8">
        <v>4.62</v>
      </c>
      <c r="P8" s="2">
        <f t="shared" si="9"/>
        <v>2.3100000000000002E-8</v>
      </c>
    </row>
    <row r="9" spans="2:16">
      <c r="B9">
        <v>100</v>
      </c>
      <c r="C9" s="9">
        <f t="shared" si="0"/>
        <v>0.4</v>
      </c>
      <c r="D9">
        <v>4.54</v>
      </c>
      <c r="E9" s="2">
        <f t="shared" si="1"/>
        <v>2.2700000000000001E-8</v>
      </c>
      <c r="F9">
        <v>4.5199999999999996</v>
      </c>
      <c r="G9" s="2">
        <f t="shared" si="2"/>
        <v>2.2599999999999997E-8</v>
      </c>
      <c r="H9" s="10">
        <f t="shared" si="3"/>
        <v>22.599999999999998</v>
      </c>
      <c r="I9" s="10">
        <f t="shared" si="4"/>
        <v>9.0399999999999991</v>
      </c>
      <c r="J9" s="10">
        <f t="shared" si="5"/>
        <v>510.75999999999988</v>
      </c>
      <c r="K9">
        <v>0.4</v>
      </c>
      <c r="L9" s="2">
        <f t="shared" si="6"/>
        <v>0.355333550144314</v>
      </c>
      <c r="M9" s="2">
        <f t="shared" si="7"/>
        <v>0.346535236185189</v>
      </c>
      <c r="N9" s="2">
        <f t="shared" si="8"/>
        <v>0.36413186410343901</v>
      </c>
      <c r="O9">
        <v>4.5599999999999996</v>
      </c>
      <c r="P9" s="2">
        <f t="shared" si="9"/>
        <v>2.2799999999999999E-8</v>
      </c>
    </row>
    <row r="10" spans="2:16">
      <c r="B10">
        <v>110</v>
      </c>
      <c r="C10" s="9">
        <f t="shared" si="0"/>
        <v>0.3</v>
      </c>
      <c r="D10">
        <v>4.5</v>
      </c>
      <c r="E10" s="2">
        <f t="shared" si="1"/>
        <v>2.25E-8</v>
      </c>
      <c r="F10">
        <v>4.4800000000000004</v>
      </c>
      <c r="G10" s="2">
        <f t="shared" si="2"/>
        <v>2.2400000000000002E-8</v>
      </c>
      <c r="H10" s="10">
        <f t="shared" si="3"/>
        <v>22.400000000000002</v>
      </c>
      <c r="I10" s="10">
        <f t="shared" si="4"/>
        <v>6.7200000000000006</v>
      </c>
      <c r="J10" s="10">
        <f t="shared" si="5"/>
        <v>501.7600000000001</v>
      </c>
      <c r="K10">
        <v>0.3</v>
      </c>
      <c r="L10" s="2">
        <f t="shared" si="6"/>
        <v>0.29353429001178988</v>
      </c>
      <c r="M10" s="2">
        <f t="shared" si="7"/>
        <v>0.28114631867400242</v>
      </c>
      <c r="N10" s="2">
        <f t="shared" si="8"/>
        <v>0.30592226134957734</v>
      </c>
      <c r="O10">
        <v>4.5199999999999996</v>
      </c>
      <c r="P10" s="2">
        <f t="shared" si="9"/>
        <v>2.2599999999999997E-8</v>
      </c>
    </row>
    <row r="11" spans="2:16">
      <c r="B11">
        <v>120</v>
      </c>
      <c r="C11" s="9">
        <f t="shared" si="0"/>
        <v>0.2</v>
      </c>
      <c r="D11">
        <v>4.42</v>
      </c>
      <c r="E11" s="2">
        <f t="shared" si="1"/>
        <v>2.2099999999999999E-8</v>
      </c>
      <c r="F11">
        <v>4.4000000000000004</v>
      </c>
      <c r="G11" s="2">
        <f t="shared" si="2"/>
        <v>2.2000000000000002E-8</v>
      </c>
      <c r="H11" s="10">
        <f t="shared" si="3"/>
        <v>22.000000000000004</v>
      </c>
      <c r="I11" s="10">
        <f t="shared" si="4"/>
        <v>4.4000000000000012</v>
      </c>
      <c r="J11" s="10">
        <f t="shared" si="5"/>
        <v>484.00000000000017</v>
      </c>
      <c r="K11">
        <v>0.2</v>
      </c>
      <c r="L11" s="2">
        <f t="shared" si="6"/>
        <v>0.16993576974673807</v>
      </c>
      <c r="M11" s="2">
        <f t="shared" si="7"/>
        <v>0.1503684836516257</v>
      </c>
      <c r="N11" s="2">
        <f t="shared" si="8"/>
        <v>0.18950305584184957</v>
      </c>
      <c r="O11">
        <v>4.4400000000000004</v>
      </c>
      <c r="P11" s="2">
        <f t="shared" si="9"/>
        <v>2.2200000000000004E-8</v>
      </c>
    </row>
    <row r="12" spans="2:16">
      <c r="B12">
        <v>130</v>
      </c>
      <c r="C12" s="9">
        <f t="shared" si="0"/>
        <v>0.1</v>
      </c>
      <c r="D12">
        <v>4.37</v>
      </c>
      <c r="E12" s="2">
        <f t="shared" si="1"/>
        <v>2.185E-8</v>
      </c>
      <c r="F12">
        <v>4.34</v>
      </c>
      <c r="G12" s="2">
        <f t="shared" si="2"/>
        <v>2.1699999999999999E-8</v>
      </c>
      <c r="H12" s="10">
        <f t="shared" si="3"/>
        <v>21.7</v>
      </c>
      <c r="I12" s="10">
        <f t="shared" si="4"/>
        <v>2.17</v>
      </c>
      <c r="J12" s="10">
        <f t="shared" si="5"/>
        <v>470.89</v>
      </c>
      <c r="K12">
        <v>0.1</v>
      </c>
      <c r="L12" s="2">
        <f t="shared" si="6"/>
        <v>7.7236879547948334E-2</v>
      </c>
      <c r="M12" s="2">
        <f t="shared" si="7"/>
        <v>5.2285107384842711E-2</v>
      </c>
      <c r="N12" s="2">
        <f t="shared" si="8"/>
        <v>0.10218865171105396</v>
      </c>
      <c r="O12">
        <v>4.4000000000000004</v>
      </c>
      <c r="P12" s="2">
        <f t="shared" si="9"/>
        <v>2.2000000000000002E-8</v>
      </c>
    </row>
    <row r="13" spans="2:16">
      <c r="B13">
        <v>140</v>
      </c>
      <c r="C13" s="9">
        <f>(140-B13)/100</f>
        <v>0</v>
      </c>
      <c r="D13">
        <v>4.4000000000000004</v>
      </c>
      <c r="E13" s="2">
        <f t="shared" si="1"/>
        <v>2.2000000000000002E-8</v>
      </c>
      <c r="F13">
        <v>4.38</v>
      </c>
      <c r="G13" s="2">
        <f t="shared" si="2"/>
        <v>2.1900000000000001E-8</v>
      </c>
      <c r="H13" s="10">
        <f t="shared" si="3"/>
        <v>21.900000000000002</v>
      </c>
      <c r="I13" s="10">
        <f t="shared" si="4"/>
        <v>0</v>
      </c>
      <c r="J13" s="10">
        <f t="shared" si="5"/>
        <v>479.61000000000007</v>
      </c>
      <c r="K13">
        <v>0</v>
      </c>
      <c r="L13" s="2">
        <f t="shared" si="6"/>
        <v>0.13903613968047512</v>
      </c>
      <c r="M13" s="2">
        <f t="shared" si="7"/>
        <v>0.11767402489603107</v>
      </c>
      <c r="N13" s="2">
        <f t="shared" si="8"/>
        <v>0.16039825446491829</v>
      </c>
      <c r="O13">
        <v>4.42</v>
      </c>
      <c r="P13" s="2">
        <f t="shared" si="9"/>
        <v>2.2099999999999999E-8</v>
      </c>
    </row>
    <row r="14" spans="2:16">
      <c r="I14" s="2">
        <f>SUM(I3:I13)</f>
        <v>130.32999999999998</v>
      </c>
      <c r="J14" s="2"/>
    </row>
    <row r="16" spans="2:16">
      <c r="B16" s="8" t="s">
        <v>7</v>
      </c>
      <c r="C16" s="8"/>
      <c r="D16" s="8"/>
    </row>
    <row r="17" spans="2:7">
      <c r="B17" t="s">
        <v>4</v>
      </c>
      <c r="C17" s="1">
        <f>SLOPE(C3:C13,E3:E13)</f>
        <v>306301260.2520504</v>
      </c>
      <c r="D17" s="6">
        <f>INDEX(LINEST($C$3:$C$13,$H$3:$H$13,1,1),1,1)</f>
        <v>0.30899630066262895</v>
      </c>
      <c r="E17" s="5">
        <f>D17*1000000000</f>
        <v>308996300.66262895</v>
      </c>
      <c r="F17" s="5">
        <f>E17+E18</f>
        <v>326944587.55594045</v>
      </c>
      <c r="G17" s="5">
        <f>E17-E18</f>
        <v>291048013.76931745</v>
      </c>
    </row>
    <row r="18" spans="2:7">
      <c r="B18" t="s">
        <v>8</v>
      </c>
      <c r="C18" s="3">
        <v>299792458</v>
      </c>
      <c r="D18" s="6">
        <f>INDEX(LINEST($C$3:$C$13,$H$3:$H$13,1,1),2,1)</f>
        <v>1.7948286893311526E-2</v>
      </c>
      <c r="E18" s="5">
        <f>D18*1000000000</f>
        <v>17948286.893311527</v>
      </c>
    </row>
    <row r="19" spans="2:7">
      <c r="B19" t="s">
        <v>9</v>
      </c>
      <c r="C19" s="4">
        <f>(C17-C18)/C18</f>
        <v>2.171102734028886E-2</v>
      </c>
      <c r="D19" s="7">
        <f>INDEX(LINEST($C$3:$C$13,$H$3:$H$13,1,1),1,2)</f>
        <v>-6.6279828448310996</v>
      </c>
      <c r="E19" s="5"/>
    </row>
    <row r="20" spans="2:7">
      <c r="D20" s="7">
        <f>INDEX(LINEST($C$3:$C$13,$H$3:$H$13,1,1),2,2)</f>
        <v>0.41442959774796523</v>
      </c>
      <c r="E20" s="5"/>
    </row>
    <row r="21" spans="2:7">
      <c r="D21" s="5">
        <f>D19+D20</f>
        <v>-6.2135532470831345</v>
      </c>
    </row>
    <row r="22" spans="2:7">
      <c r="D22" s="5">
        <f>D19-D20</f>
        <v>-7.0424124425790646</v>
      </c>
    </row>
    <row r="23" spans="2:7">
      <c r="B23" t="s">
        <v>14</v>
      </c>
      <c r="C23" s="10">
        <f>(COUNT(C3:C13)*I14-SUM(H3:H13)*SUM(C3:C13))/(COUNT(C3:C13)*SUM(J3:J13)-SUM(H3:H13)*SUM(H3:H13))</f>
        <v>0.3089963006626576</v>
      </c>
    </row>
    <row r="25" spans="2:7">
      <c r="C25" s="2"/>
    </row>
  </sheetData>
  <mergeCells count="1">
    <mergeCell ref="B16:D16"/>
  </mergeCells>
  <hyperlinks>
    <hyperlink ref="C18" r:id="rId1" display="http://en.wikipedia.org/wiki/Speed_of_light"/>
  </hyperlinks>
  <pageMargins left="0.7" right="0.7" top="0.75" bottom="0.75" header="0.3" footer="0.3"/>
  <pageSetup paperSize="0" orientation="portrait" horizontalDpi="0" verticalDpi="0" copie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Sheet1</vt:lpstr>
      <vt:lpstr>avg. volt - time vs. dist.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Steven J. Koch</cp:lastModifiedBy>
  <dcterms:created xsi:type="dcterms:W3CDTF">2007-10-17T20:53:58Z</dcterms:created>
  <dcterms:modified xsi:type="dcterms:W3CDTF">2007-10-22T11:15:55Z</dcterms:modified>
</cp:coreProperties>
</file>