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055" windowHeight="7935"/>
  </bookViews>
  <sheets>
    <sheet name="External Solution" sheetId="3" r:id="rId1"/>
    <sheet name="2x External Solution" sheetId="1" r:id="rId2"/>
    <sheet name="Internal Solution" sheetId="2" r:id="rId3"/>
    <sheet name="Gating Current External Soln" sheetId="4" r:id="rId4"/>
    <sheet name="Gating Current Internal Soln" sheetId="5" r:id="rId5"/>
  </sheets>
  <calcPr calcId="145621"/>
</workbook>
</file>

<file path=xl/calcChain.xml><?xml version="1.0" encoding="utf-8"?>
<calcChain xmlns="http://schemas.openxmlformats.org/spreadsheetml/2006/main">
  <c r="F4" i="3" l="1"/>
  <c r="F5" i="3"/>
  <c r="F7" i="3"/>
  <c r="F5" i="5" l="1"/>
  <c r="F2" i="5"/>
  <c r="F3" i="5"/>
  <c r="F4" i="5"/>
  <c r="F6" i="4" l="1"/>
  <c r="F10" i="4" l="1"/>
  <c r="F5" i="4" l="1"/>
  <c r="F9" i="4"/>
  <c r="F8" i="4"/>
  <c r="F7" i="4"/>
  <c r="F6" i="3"/>
  <c r="F3" i="3"/>
  <c r="F2" i="3"/>
  <c r="F6" i="2"/>
  <c r="F4" i="2"/>
  <c r="F3" i="2"/>
  <c r="F2" i="2"/>
  <c r="F5" i="2"/>
  <c r="F5" i="1"/>
  <c r="F7" i="1"/>
  <c r="F6" i="1"/>
  <c r="F2" i="1"/>
  <c r="F4" i="1"/>
  <c r="F3" i="1"/>
</calcChain>
</file>

<file path=xl/sharedStrings.xml><?xml version="1.0" encoding="utf-8"?>
<sst xmlns="http://schemas.openxmlformats.org/spreadsheetml/2006/main" count="104" uniqueCount="38">
  <si>
    <t>Electrophysiology
External Solution</t>
  </si>
  <si>
    <t>Final Volume (L)</t>
  </si>
  <si>
    <t>Stock [KOH] (M)</t>
  </si>
  <si>
    <t>Stock [CaCl2] (M)</t>
  </si>
  <si>
    <t>Concentration 
Needed (mM)</t>
  </si>
  <si>
    <t>Amount
to Add</t>
  </si>
  <si>
    <t>Units</t>
  </si>
  <si>
    <t>Added?
(x)</t>
  </si>
  <si>
    <t>KOH</t>
  </si>
  <si>
    <t>NaCl</t>
  </si>
  <si>
    <t>CaCl2</t>
  </si>
  <si>
    <t>MgCl2</t>
  </si>
  <si>
    <t>HEPES</t>
  </si>
  <si>
    <t>EDTA</t>
  </si>
  <si>
    <t>mL</t>
  </si>
  <si>
    <t>g</t>
  </si>
  <si>
    <t>Stock [MgCl2] (M)</t>
  </si>
  <si>
    <t>KF</t>
  </si>
  <si>
    <t>KCl</t>
  </si>
  <si>
    <t>Stock [KCl] (M)</t>
  </si>
  <si>
    <t>Stock [KF] (M)</t>
  </si>
  <si>
    <t>EGTA</t>
  </si>
  <si>
    <t>Electrophysiology
Internal Solution</t>
  </si>
  <si>
    <t>Gating Current
External Solution</t>
  </si>
  <si>
    <t>Gating Current
Internal Solution</t>
  </si>
  <si>
    <t>TEA-Cl</t>
  </si>
  <si>
    <t>Date Prepared:</t>
  </si>
  <si>
    <t>Prepared By:</t>
  </si>
  <si>
    <t>Final pH:</t>
  </si>
  <si>
    <t>Added?</t>
  </si>
  <si>
    <t>NMDG</t>
  </si>
  <si>
    <t>Stock [NMDG] (M)</t>
  </si>
  <si>
    <t>Stock [NMDG-Cl] (M)</t>
  </si>
  <si>
    <t>NMDG-Cl</t>
  </si>
  <si>
    <t>NMDG-F</t>
  </si>
  <si>
    <t>Stock [NMDG-F] (M)</t>
  </si>
  <si>
    <t>Stock [EGTA] (M)</t>
  </si>
  <si>
    <t>Stock [EDTA]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</si>
</sst>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E12" sqref="E12"/>
    </sheetView>
  </sheetViews>
  <sheetFormatPr defaultRowHeight="15.75" x14ac:dyDescent="0.25"/>
  <cols>
    <col min="1" max="1" width="21.85546875" style="1" bestFit="1" customWidth="1"/>
    <col min="2" max="2" width="5.5703125" style="1" bestFit="1" customWidth="1"/>
    <col min="3" max="3" width="3.7109375" style="1" customWidth="1"/>
    <col min="4" max="4" width="8.5703125" style="1" bestFit="1" customWidth="1"/>
    <col min="5" max="5" width="17.7109375" style="1" bestFit="1" customWidth="1"/>
    <col min="6" max="6" width="11.28515625" style="1" bestFit="1" customWidth="1"/>
    <col min="7" max="7" width="7.28515625" style="1" bestFit="1" customWidth="1"/>
    <col min="8" max="8" width="10" style="1" bestFit="1" customWidth="1"/>
    <col min="9" max="16384" width="9.140625" style="1"/>
  </cols>
  <sheetData>
    <row r="1" spans="1:8" ht="41.25" customHeight="1" x14ac:dyDescent="0.3">
      <c r="A1" s="3" t="s">
        <v>0</v>
      </c>
      <c r="B1" s="4"/>
      <c r="C1" s="4"/>
      <c r="D1" s="5"/>
      <c r="E1" s="6" t="s">
        <v>4</v>
      </c>
      <c r="F1" s="6" t="s">
        <v>5</v>
      </c>
      <c r="G1" s="7" t="s">
        <v>6</v>
      </c>
      <c r="H1" s="6" t="s">
        <v>7</v>
      </c>
    </row>
    <row r="2" spans="1:8" ht="18.75" x14ac:dyDescent="0.3">
      <c r="A2" s="4"/>
      <c r="B2" s="4"/>
      <c r="C2" s="4"/>
      <c r="D2" s="8" t="s">
        <v>8</v>
      </c>
      <c r="E2" s="9">
        <v>20</v>
      </c>
      <c r="F2" s="5">
        <f>(E2*B3)/B5</f>
        <v>20</v>
      </c>
      <c r="G2" s="5" t="s">
        <v>14</v>
      </c>
      <c r="H2" s="5"/>
    </row>
    <row r="3" spans="1:8" ht="18.75" x14ac:dyDescent="0.3">
      <c r="A3" s="8" t="s">
        <v>1</v>
      </c>
      <c r="B3" s="10">
        <v>1</v>
      </c>
      <c r="C3" s="4"/>
      <c r="D3" s="8" t="s">
        <v>9</v>
      </c>
      <c r="E3" s="9">
        <v>155</v>
      </c>
      <c r="F3" s="5">
        <f>(E3/1000)*B3*58.44</f>
        <v>9.0581999999999994</v>
      </c>
      <c r="G3" s="5" t="s">
        <v>15</v>
      </c>
      <c r="H3" s="5"/>
    </row>
    <row r="4" spans="1:8" ht="18.75" x14ac:dyDescent="0.3">
      <c r="A4" s="11"/>
      <c r="B4" s="4"/>
      <c r="C4" s="4"/>
      <c r="D4" s="8" t="s">
        <v>10</v>
      </c>
      <c r="E4" s="9">
        <v>2</v>
      </c>
      <c r="F4" s="5">
        <f>(E4*B3)/B6</f>
        <v>2</v>
      </c>
      <c r="G4" s="5" t="s">
        <v>14</v>
      </c>
      <c r="H4" s="5"/>
    </row>
    <row r="5" spans="1:8" ht="18.75" x14ac:dyDescent="0.3">
      <c r="A5" s="8" t="s">
        <v>2</v>
      </c>
      <c r="B5" s="10">
        <v>1</v>
      </c>
      <c r="C5" s="4"/>
      <c r="D5" s="8" t="s">
        <v>11</v>
      </c>
      <c r="E5" s="9">
        <v>2</v>
      </c>
      <c r="F5" s="5">
        <f>(E5*B3)/B7</f>
        <v>2</v>
      </c>
      <c r="G5" s="5" t="s">
        <v>14</v>
      </c>
      <c r="H5" s="5"/>
    </row>
    <row r="6" spans="1:8" ht="18.75" x14ac:dyDescent="0.3">
      <c r="A6" s="8" t="s">
        <v>3</v>
      </c>
      <c r="B6" s="10">
        <v>1</v>
      </c>
      <c r="C6" s="4"/>
      <c r="D6" s="8" t="s">
        <v>12</v>
      </c>
      <c r="E6" s="9">
        <v>50</v>
      </c>
      <c r="F6" s="5">
        <f>(E6/1000)*B3*238.3</f>
        <v>11.915000000000001</v>
      </c>
      <c r="G6" s="5" t="s">
        <v>15</v>
      </c>
      <c r="H6" s="5"/>
    </row>
    <row r="7" spans="1:8" ht="18.75" x14ac:dyDescent="0.3">
      <c r="A7" s="8" t="s">
        <v>16</v>
      </c>
      <c r="B7" s="10">
        <v>1</v>
      </c>
      <c r="C7" s="4"/>
      <c r="D7" s="8" t="s">
        <v>13</v>
      </c>
      <c r="E7" s="9">
        <v>0.1</v>
      </c>
      <c r="F7" s="5">
        <f>(E7*B3)/B8</f>
        <v>1</v>
      </c>
      <c r="G7" s="5" t="s">
        <v>14</v>
      </c>
      <c r="H7" s="5"/>
    </row>
    <row r="8" spans="1:8" ht="18.75" x14ac:dyDescent="0.3">
      <c r="A8" s="8" t="s">
        <v>37</v>
      </c>
      <c r="B8" s="10">
        <v>0.1</v>
      </c>
      <c r="E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4" sqref="F4"/>
    </sheetView>
  </sheetViews>
  <sheetFormatPr defaultRowHeight="15.75" x14ac:dyDescent="0.25"/>
  <cols>
    <col min="1" max="1" width="22.140625" style="1" bestFit="1" customWidth="1"/>
    <col min="2" max="2" width="5.5703125" style="1" bestFit="1" customWidth="1"/>
    <col min="3" max="3" width="3.7109375" style="1" customWidth="1"/>
    <col min="4" max="4" width="8.5703125" style="1" bestFit="1" customWidth="1"/>
    <col min="5" max="5" width="17.7109375" style="1" bestFit="1" customWidth="1"/>
    <col min="6" max="6" width="11.28515625" style="1" bestFit="1" customWidth="1"/>
    <col min="7" max="7" width="7.28515625" style="1" bestFit="1" customWidth="1"/>
    <col min="8" max="8" width="10" style="1" bestFit="1" customWidth="1"/>
    <col min="9" max="16384" width="9.140625" style="1"/>
  </cols>
  <sheetData>
    <row r="1" spans="1:8" ht="41.25" customHeight="1" x14ac:dyDescent="0.3">
      <c r="A1" s="3" t="s">
        <v>0</v>
      </c>
      <c r="B1" s="4"/>
      <c r="C1" s="4"/>
      <c r="D1" s="5"/>
      <c r="E1" s="6" t="s">
        <v>4</v>
      </c>
      <c r="F1" s="6" t="s">
        <v>5</v>
      </c>
      <c r="G1" s="7" t="s">
        <v>6</v>
      </c>
      <c r="H1" s="6" t="s">
        <v>7</v>
      </c>
    </row>
    <row r="2" spans="1:8" ht="18.75" x14ac:dyDescent="0.3">
      <c r="A2" s="4"/>
      <c r="B2" s="4"/>
      <c r="C2" s="4"/>
      <c r="D2" s="8" t="s">
        <v>8</v>
      </c>
      <c r="E2" s="9">
        <v>40</v>
      </c>
      <c r="F2" s="5">
        <f>(E2*B3)/B5</f>
        <v>20</v>
      </c>
      <c r="G2" s="5" t="s">
        <v>14</v>
      </c>
      <c r="H2" s="5"/>
    </row>
    <row r="3" spans="1:8" ht="18.75" x14ac:dyDescent="0.3">
      <c r="A3" s="8" t="s">
        <v>1</v>
      </c>
      <c r="B3" s="10">
        <v>0.5</v>
      </c>
      <c r="C3" s="4"/>
      <c r="D3" s="8" t="s">
        <v>9</v>
      </c>
      <c r="E3" s="9">
        <v>310</v>
      </c>
      <c r="F3" s="5">
        <f>(E3/1000)*B3*58.44</f>
        <v>9.0581999999999994</v>
      </c>
      <c r="G3" s="5" t="s">
        <v>15</v>
      </c>
      <c r="H3" s="5"/>
    </row>
    <row r="4" spans="1:8" ht="18.75" x14ac:dyDescent="0.3">
      <c r="A4" s="11"/>
      <c r="B4" s="4"/>
      <c r="C4" s="4"/>
      <c r="D4" s="8" t="s">
        <v>10</v>
      </c>
      <c r="E4" s="9">
        <v>4</v>
      </c>
      <c r="F4" s="5">
        <f>(E4*B3)/B6</f>
        <v>2</v>
      </c>
      <c r="G4" s="5" t="s">
        <v>14</v>
      </c>
      <c r="H4" s="5"/>
    </row>
    <row r="5" spans="1:8" ht="18.75" x14ac:dyDescent="0.3">
      <c r="A5" s="8" t="s">
        <v>2</v>
      </c>
      <c r="B5" s="10">
        <v>1</v>
      </c>
      <c r="C5" s="4"/>
      <c r="D5" s="8" t="s">
        <v>11</v>
      </c>
      <c r="E5" s="9">
        <v>4</v>
      </c>
      <c r="F5" s="5">
        <f>(E5*B3)/B7</f>
        <v>2</v>
      </c>
      <c r="G5" s="5" t="s">
        <v>14</v>
      </c>
      <c r="H5" s="5"/>
    </row>
    <row r="6" spans="1:8" ht="18.75" x14ac:dyDescent="0.3">
      <c r="A6" s="8" t="s">
        <v>3</v>
      </c>
      <c r="B6" s="10">
        <v>1</v>
      </c>
      <c r="C6" s="4"/>
      <c r="D6" s="8" t="s">
        <v>12</v>
      </c>
      <c r="E6" s="9">
        <v>100</v>
      </c>
      <c r="F6" s="5">
        <f>(E6/1000)*B3*238.3</f>
        <v>11.915000000000001</v>
      </c>
      <c r="G6" s="5" t="s">
        <v>15</v>
      </c>
      <c r="H6" s="5"/>
    </row>
    <row r="7" spans="1:8" ht="18.75" x14ac:dyDescent="0.3">
      <c r="A7" s="8" t="s">
        <v>16</v>
      </c>
      <c r="B7" s="10">
        <v>1</v>
      </c>
      <c r="C7" s="4"/>
      <c r="D7" s="8" t="s">
        <v>13</v>
      </c>
      <c r="E7" s="9">
        <v>0.2</v>
      </c>
      <c r="F7" s="5">
        <f>(E7/1000)*B3*372.2</f>
        <v>3.7220000000000003E-2</v>
      </c>
      <c r="G7" s="5" t="s">
        <v>15</v>
      </c>
      <c r="H7" s="5"/>
    </row>
    <row r="8" spans="1:8" x14ac:dyDescent="0.25">
      <c r="E8" s="2"/>
    </row>
  </sheetData>
  <pageMargins left="0.5" right="0.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6" sqref="D6:H6"/>
    </sheetView>
  </sheetViews>
  <sheetFormatPr defaultRowHeight="15.75" x14ac:dyDescent="0.25"/>
  <cols>
    <col min="1" max="1" width="21.85546875" style="1" bestFit="1" customWidth="1"/>
    <col min="2" max="2" width="5.5703125" style="1" bestFit="1" customWidth="1"/>
    <col min="3" max="3" width="3.7109375" style="1" customWidth="1"/>
    <col min="4" max="4" width="8.5703125" style="1" bestFit="1" customWidth="1"/>
    <col min="5" max="5" width="17.7109375" style="1" bestFit="1" customWidth="1"/>
    <col min="6" max="6" width="10.42578125" style="1" bestFit="1" customWidth="1"/>
    <col min="7" max="7" width="7.28515625" style="1" bestFit="1" customWidth="1"/>
    <col min="8" max="8" width="10" style="1" bestFit="1" customWidth="1"/>
    <col min="9" max="16384" width="9.140625" style="1"/>
  </cols>
  <sheetData>
    <row r="1" spans="1:8" ht="41.25" customHeight="1" x14ac:dyDescent="0.3">
      <c r="A1" s="3" t="s">
        <v>22</v>
      </c>
      <c r="B1" s="4"/>
      <c r="C1" s="4"/>
      <c r="D1" s="5"/>
      <c r="E1" s="6" t="s">
        <v>4</v>
      </c>
      <c r="F1" s="6" t="s">
        <v>5</v>
      </c>
      <c r="G1" s="7" t="s">
        <v>6</v>
      </c>
      <c r="H1" s="6" t="s">
        <v>7</v>
      </c>
    </row>
    <row r="2" spans="1:8" ht="18.75" x14ac:dyDescent="0.3">
      <c r="A2" s="4"/>
      <c r="B2" s="4"/>
      <c r="C2" s="4"/>
      <c r="D2" s="8" t="s">
        <v>8</v>
      </c>
      <c r="E2" s="9">
        <v>35</v>
      </c>
      <c r="F2" s="5">
        <f>(E2*B3)/B5</f>
        <v>17.5</v>
      </c>
      <c r="G2" s="5" t="s">
        <v>14</v>
      </c>
      <c r="H2" s="5"/>
    </row>
    <row r="3" spans="1:8" ht="18.75" x14ac:dyDescent="0.3">
      <c r="A3" s="8" t="s">
        <v>1</v>
      </c>
      <c r="B3" s="10">
        <v>0.5</v>
      </c>
      <c r="C3" s="4"/>
      <c r="D3" s="8" t="s">
        <v>18</v>
      </c>
      <c r="E3" s="9">
        <v>70</v>
      </c>
      <c r="F3" s="5">
        <f>(E3*B3)/B6</f>
        <v>35</v>
      </c>
      <c r="G3" s="5" t="s">
        <v>14</v>
      </c>
      <c r="H3" s="5"/>
    </row>
    <row r="4" spans="1:8" ht="18.75" x14ac:dyDescent="0.3">
      <c r="A4" s="11"/>
      <c r="B4" s="4"/>
      <c r="C4" s="4"/>
      <c r="D4" s="8" t="s">
        <v>17</v>
      </c>
      <c r="E4" s="9">
        <v>50</v>
      </c>
      <c r="F4" s="5">
        <f>(E4*B3)/B7</f>
        <v>25</v>
      </c>
      <c r="G4" s="5" t="s">
        <v>14</v>
      </c>
      <c r="H4" s="5"/>
    </row>
    <row r="5" spans="1:8" ht="18.75" x14ac:dyDescent="0.3">
      <c r="A5" s="8" t="s">
        <v>2</v>
      </c>
      <c r="B5" s="10">
        <v>1</v>
      </c>
      <c r="C5" s="4"/>
      <c r="D5" s="8" t="s">
        <v>12</v>
      </c>
      <c r="E5" s="9">
        <v>50</v>
      </c>
      <c r="F5" s="5">
        <f>(E5/1000)*B3*238.3</f>
        <v>5.9575000000000005</v>
      </c>
      <c r="G5" s="5" t="s">
        <v>15</v>
      </c>
      <c r="H5" s="5"/>
    </row>
    <row r="6" spans="1:8" ht="18.75" x14ac:dyDescent="0.3">
      <c r="A6" s="8" t="s">
        <v>19</v>
      </c>
      <c r="B6" s="10">
        <v>1</v>
      </c>
      <c r="C6" s="4"/>
      <c r="D6" s="8" t="s">
        <v>21</v>
      </c>
      <c r="E6" s="9">
        <v>5</v>
      </c>
      <c r="F6" s="5">
        <f>(E6/1000)*B3*380.4</f>
        <v>0.95099999999999996</v>
      </c>
      <c r="G6" s="5" t="s">
        <v>15</v>
      </c>
      <c r="H6" s="5"/>
    </row>
    <row r="7" spans="1:8" ht="18.75" x14ac:dyDescent="0.3">
      <c r="A7" s="8" t="s">
        <v>20</v>
      </c>
      <c r="B7" s="10">
        <v>1</v>
      </c>
      <c r="C7" s="4"/>
      <c r="E7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1" sqref="G11"/>
    </sheetView>
  </sheetViews>
  <sheetFormatPr defaultRowHeight="15.75" x14ac:dyDescent="0.25"/>
  <cols>
    <col min="1" max="1" width="21.85546875" style="1" bestFit="1" customWidth="1"/>
    <col min="2" max="2" width="5.5703125" style="1" bestFit="1" customWidth="1"/>
    <col min="3" max="3" width="3.7109375" style="1" customWidth="1"/>
    <col min="4" max="4" width="8.5703125" style="1" bestFit="1" customWidth="1"/>
    <col min="5" max="5" width="17.7109375" style="1" bestFit="1" customWidth="1"/>
    <col min="6" max="6" width="11.28515625" style="1" bestFit="1" customWidth="1"/>
    <col min="7" max="7" width="7.28515625" style="1" bestFit="1" customWidth="1"/>
    <col min="8" max="8" width="10" style="1" bestFit="1" customWidth="1"/>
    <col min="9" max="16384" width="9.140625" style="1"/>
  </cols>
  <sheetData>
    <row r="1" spans="1:8" ht="24.75" customHeight="1" x14ac:dyDescent="0.3">
      <c r="A1" s="11" t="s">
        <v>26</v>
      </c>
    </row>
    <row r="2" spans="1:8" ht="25.5" customHeight="1" x14ac:dyDescent="0.3">
      <c r="A2" s="11" t="s">
        <v>27</v>
      </c>
    </row>
    <row r="4" spans="1:8" ht="41.25" customHeight="1" x14ac:dyDescent="0.3">
      <c r="A4" s="3" t="s">
        <v>23</v>
      </c>
      <c r="B4" s="4"/>
      <c r="C4" s="4"/>
      <c r="D4" s="5"/>
      <c r="E4" s="6" t="s">
        <v>4</v>
      </c>
      <c r="F4" s="6" t="s">
        <v>5</v>
      </c>
      <c r="G4" s="7" t="s">
        <v>6</v>
      </c>
      <c r="H4" s="6" t="s">
        <v>29</v>
      </c>
    </row>
    <row r="5" spans="1:8" ht="18.75" x14ac:dyDescent="0.3">
      <c r="A5" s="4"/>
      <c r="B5" s="4"/>
      <c r="C5" s="4"/>
      <c r="D5" s="8" t="s">
        <v>25</v>
      </c>
      <c r="E5" s="9">
        <v>155</v>
      </c>
      <c r="F5" s="5">
        <f>(E5/1000)*B6*185.72</f>
        <v>14.3933</v>
      </c>
      <c r="G5" s="5" t="s">
        <v>15</v>
      </c>
      <c r="H5" s="5"/>
    </row>
    <row r="6" spans="1:8" ht="18.75" x14ac:dyDescent="0.3">
      <c r="A6" s="8" t="s">
        <v>1</v>
      </c>
      <c r="B6" s="10">
        <v>0.5</v>
      </c>
      <c r="C6" s="4"/>
      <c r="D6" s="8" t="s">
        <v>30</v>
      </c>
      <c r="E6" s="9">
        <v>20</v>
      </c>
      <c r="F6" s="5">
        <f>(E6*B6)/B11</f>
        <v>10</v>
      </c>
      <c r="G6" s="5" t="s">
        <v>14</v>
      </c>
      <c r="H6" s="5"/>
    </row>
    <row r="7" spans="1:8" ht="18.75" x14ac:dyDescent="0.3">
      <c r="A7" s="11"/>
      <c r="B7" s="4"/>
      <c r="C7" s="4"/>
      <c r="D7" s="8" t="s">
        <v>10</v>
      </c>
      <c r="E7" s="9">
        <v>2</v>
      </c>
      <c r="F7" s="5">
        <f>(E7*B6)/B9</f>
        <v>1</v>
      </c>
      <c r="G7" s="5" t="s">
        <v>14</v>
      </c>
      <c r="H7" s="5"/>
    </row>
    <row r="8" spans="1:8" ht="18.75" x14ac:dyDescent="0.3">
      <c r="A8" s="8" t="s">
        <v>2</v>
      </c>
      <c r="B8" s="10">
        <v>1</v>
      </c>
      <c r="C8" s="4"/>
      <c r="D8" s="8" t="s">
        <v>11</v>
      </c>
      <c r="E8" s="9">
        <v>2</v>
      </c>
      <c r="F8" s="5">
        <f>(E8*B6)/B10</f>
        <v>1</v>
      </c>
      <c r="G8" s="5" t="s">
        <v>14</v>
      </c>
      <c r="H8" s="5"/>
    </row>
    <row r="9" spans="1:8" ht="18.75" x14ac:dyDescent="0.3">
      <c r="A9" s="8" t="s">
        <v>3</v>
      </c>
      <c r="B9" s="10">
        <v>1</v>
      </c>
      <c r="C9" s="4"/>
      <c r="D9" s="8" t="s">
        <v>12</v>
      </c>
      <c r="E9" s="9">
        <v>50</v>
      </c>
      <c r="F9" s="5">
        <f>(E9/1000)*B6*238.3</f>
        <v>5.9575000000000005</v>
      </c>
      <c r="G9" s="5" t="s">
        <v>15</v>
      </c>
      <c r="H9" s="5"/>
    </row>
    <row r="10" spans="1:8" ht="18.75" x14ac:dyDescent="0.3">
      <c r="A10" s="8" t="s">
        <v>16</v>
      </c>
      <c r="B10" s="10">
        <v>1</v>
      </c>
      <c r="C10" s="4"/>
      <c r="D10" s="8" t="s">
        <v>13</v>
      </c>
      <c r="E10" s="9">
        <v>0.1</v>
      </c>
      <c r="F10" s="5">
        <f>(E10/1000)*B6*372.2</f>
        <v>1.8610000000000002E-2</v>
      </c>
      <c r="G10" s="5" t="s">
        <v>15</v>
      </c>
      <c r="H10" s="5"/>
    </row>
    <row r="11" spans="1:8" ht="18.75" x14ac:dyDescent="0.3">
      <c r="A11" s="8" t="s">
        <v>31</v>
      </c>
      <c r="B11" s="10">
        <v>1</v>
      </c>
    </row>
    <row r="12" spans="1:8" x14ac:dyDescent="0.25">
      <c r="A12" s="12"/>
      <c r="E12" s="2"/>
    </row>
    <row r="13" spans="1:8" ht="18.75" x14ac:dyDescent="0.3">
      <c r="D13" s="13" t="s">
        <v>28</v>
      </c>
      <c r="E13" s="14"/>
    </row>
  </sheetData>
  <mergeCells count="1">
    <mergeCell ref="D13:E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H9" sqref="H9"/>
    </sheetView>
  </sheetViews>
  <sheetFormatPr defaultRowHeight="15.75" x14ac:dyDescent="0.25"/>
  <cols>
    <col min="1" max="1" width="25.5703125" style="1" bestFit="1" customWidth="1"/>
    <col min="2" max="2" width="5.5703125" style="1" bestFit="1" customWidth="1"/>
    <col min="3" max="3" width="3.7109375" style="1" customWidth="1"/>
    <col min="4" max="4" width="12" style="1" bestFit="1" customWidth="1"/>
    <col min="5" max="5" width="17.7109375" style="1" bestFit="1" customWidth="1"/>
    <col min="6" max="6" width="11.28515625" style="1" bestFit="1" customWidth="1"/>
    <col min="7" max="7" width="7.28515625" style="1" bestFit="1" customWidth="1"/>
    <col min="8" max="8" width="10" style="1" bestFit="1" customWidth="1"/>
    <col min="9" max="16384" width="9.140625" style="1"/>
  </cols>
  <sheetData>
    <row r="1" spans="1:8" ht="41.25" customHeight="1" x14ac:dyDescent="0.3">
      <c r="A1" s="3" t="s">
        <v>24</v>
      </c>
      <c r="B1" s="4"/>
      <c r="C1" s="4"/>
      <c r="D1" s="5"/>
      <c r="E1" s="6" t="s">
        <v>4</v>
      </c>
      <c r="F1" s="6" t="s">
        <v>5</v>
      </c>
      <c r="G1" s="7" t="s">
        <v>6</v>
      </c>
      <c r="H1" s="6" t="s">
        <v>7</v>
      </c>
    </row>
    <row r="2" spans="1:8" ht="18.75" x14ac:dyDescent="0.3">
      <c r="A2" s="4"/>
      <c r="B2" s="4"/>
      <c r="C2" s="4"/>
      <c r="D2" s="8" t="s">
        <v>33</v>
      </c>
      <c r="E2" s="9">
        <v>105</v>
      </c>
      <c r="F2" s="5">
        <f>(E2*B3)/B5</f>
        <v>42</v>
      </c>
      <c r="G2" s="5" t="s">
        <v>14</v>
      </c>
      <c r="H2" s="5"/>
    </row>
    <row r="3" spans="1:8" ht="18.75" x14ac:dyDescent="0.3">
      <c r="A3" s="8" t="s">
        <v>1</v>
      </c>
      <c r="B3" s="10">
        <v>0.4</v>
      </c>
      <c r="C3" s="4"/>
      <c r="D3" s="8" t="s">
        <v>34</v>
      </c>
      <c r="E3" s="9">
        <v>50</v>
      </c>
      <c r="F3" s="5">
        <f>(E3*B3)/B6</f>
        <v>20</v>
      </c>
      <c r="G3" s="5" t="s">
        <v>14</v>
      </c>
      <c r="H3" s="5"/>
    </row>
    <row r="4" spans="1:8" ht="18.75" x14ac:dyDescent="0.3">
      <c r="A4" s="11"/>
      <c r="B4" s="4"/>
      <c r="C4" s="4"/>
      <c r="D4" s="8" t="s">
        <v>12</v>
      </c>
      <c r="E4" s="9">
        <v>50</v>
      </c>
      <c r="F4" s="5">
        <f>(E4/1000)*B3*238.3</f>
        <v>4.7660000000000009</v>
      </c>
      <c r="G4" s="5" t="s">
        <v>15</v>
      </c>
      <c r="H4" s="5"/>
    </row>
    <row r="5" spans="1:8" ht="18.75" x14ac:dyDescent="0.3">
      <c r="A5" s="8" t="s">
        <v>32</v>
      </c>
      <c r="B5" s="10">
        <v>1</v>
      </c>
      <c r="C5" s="4"/>
      <c r="D5" s="8" t="s">
        <v>21</v>
      </c>
      <c r="E5" s="9">
        <v>5</v>
      </c>
      <c r="F5" s="5">
        <f>(E5*B3)/B7</f>
        <v>20</v>
      </c>
      <c r="G5" s="5" t="s">
        <v>14</v>
      </c>
      <c r="H5" s="5"/>
    </row>
    <row r="6" spans="1:8" ht="18.75" x14ac:dyDescent="0.3">
      <c r="A6" s="8" t="s">
        <v>35</v>
      </c>
      <c r="B6" s="10">
        <v>1</v>
      </c>
      <c r="C6" s="4"/>
    </row>
    <row r="7" spans="1:8" ht="18.75" x14ac:dyDescent="0.3">
      <c r="A7" s="8" t="s">
        <v>36</v>
      </c>
      <c r="B7" s="10">
        <v>0.1</v>
      </c>
      <c r="C7" s="4"/>
    </row>
  </sheetData>
  <pageMargins left="0.5" right="0.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External Solution</vt:lpstr>
      <vt:lpstr>2x External Solution</vt:lpstr>
      <vt:lpstr>Internal Solution</vt:lpstr>
      <vt:lpstr>Gating Current External Soln</vt:lpstr>
      <vt:lpstr>Gating Current Internal Soln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Kenneth S. Eum</cp:lastModifiedBy>
  <cp:lastPrinted>2012-05-02T19:28:49Z</cp:lastPrinted>
  <dcterms:created xsi:type="dcterms:W3CDTF">2011-07-19T01:44:18Z</dcterms:created>
  <dcterms:modified xsi:type="dcterms:W3CDTF">2012-08-15T17:09:20Z</dcterms:modified>
</cp:coreProperties>
</file>