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05" windowWidth="20955" windowHeight="999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46" i="1"/>
  <c r="D48"/>
  <c r="D47"/>
  <c r="D46"/>
  <c r="I15" l="1"/>
  <c r="I16"/>
  <c r="I17"/>
  <c r="I18"/>
  <c r="I19"/>
  <c r="I20"/>
  <c r="I14"/>
  <c r="H15"/>
  <c r="H16"/>
  <c r="H17"/>
  <c r="H18"/>
  <c r="H19"/>
  <c r="H20"/>
  <c r="H14"/>
  <c r="D36"/>
  <c r="H36" s="1"/>
  <c r="D37"/>
  <c r="H37" s="1"/>
  <c r="D38"/>
  <c r="H38" s="1"/>
  <c r="D39"/>
  <c r="H39" s="1"/>
  <c r="D40"/>
  <c r="H40" s="1"/>
  <c r="D41"/>
  <c r="H41" s="1"/>
  <c r="D35"/>
  <c r="H35" s="1"/>
  <c r="D25"/>
  <c r="H25" s="1"/>
  <c r="D26"/>
  <c r="H26" s="1"/>
  <c r="D27"/>
  <c r="H27" s="1"/>
  <c r="D28"/>
  <c r="H28" s="1"/>
  <c r="D29"/>
  <c r="H29" s="1"/>
  <c r="D30"/>
  <c r="H30" s="1"/>
  <c r="D24"/>
  <c r="H24" s="1"/>
  <c r="D15"/>
  <c r="D16"/>
  <c r="D17"/>
  <c r="D18"/>
  <c r="D19"/>
  <c r="D20"/>
  <c r="D14"/>
  <c r="D5"/>
  <c r="H5" s="1"/>
  <c r="D6"/>
  <c r="H6" s="1"/>
  <c r="D7"/>
  <c r="H7" s="1"/>
  <c r="D8"/>
  <c r="H8" s="1"/>
  <c r="D9"/>
  <c r="H9" s="1"/>
  <c r="D10"/>
  <c r="H10" s="1"/>
  <c r="D4"/>
  <c r="H4" s="1"/>
  <c r="T35" l="1" a="1"/>
  <c r="T35" s="1"/>
  <c r="T24" a="1"/>
  <c r="T24" s="1"/>
  <c r="T14" a="1"/>
  <c r="T14" s="1"/>
  <c r="T4" a="1"/>
  <c r="T4" s="1"/>
  <c r="T36" l="1"/>
  <c r="T38"/>
  <c r="U36"/>
  <c r="U38"/>
  <c r="T37"/>
  <c r="U35"/>
  <c r="U37"/>
  <c r="T25"/>
  <c r="T27"/>
  <c r="U25"/>
  <c r="U27"/>
  <c r="T26"/>
  <c r="U24"/>
  <c r="U26"/>
  <c r="T15"/>
  <c r="T17"/>
  <c r="U15"/>
  <c r="U17"/>
  <c r="T16"/>
  <c r="U14"/>
  <c r="U16"/>
  <c r="T5"/>
  <c r="T7"/>
  <c r="U5"/>
  <c r="U7"/>
  <c r="T6"/>
  <c r="U4"/>
  <c r="U6"/>
</calcChain>
</file>

<file path=xl/sharedStrings.xml><?xml version="1.0" encoding="utf-8"?>
<sst xmlns="http://schemas.openxmlformats.org/spreadsheetml/2006/main" count="43" uniqueCount="21">
  <si>
    <t>radius 1</t>
  </si>
  <si>
    <t>radius 2</t>
  </si>
  <si>
    <t>radius avg</t>
  </si>
  <si>
    <t>voltage</t>
  </si>
  <si>
    <t>current</t>
  </si>
  <si>
    <t>test 1</t>
  </si>
  <si>
    <t>test 2</t>
  </si>
  <si>
    <t>test 3</t>
  </si>
  <si>
    <t>test 4</t>
  </si>
  <si>
    <t>const. current</t>
  </si>
  <si>
    <t>1/I^2</t>
  </si>
  <si>
    <t>Radius^2</t>
  </si>
  <si>
    <t>radius^2</t>
  </si>
  <si>
    <t>slope</t>
  </si>
  <si>
    <t>e/m ratio</t>
  </si>
  <si>
    <t>const current</t>
  </si>
  <si>
    <t>radius 1 (m)</t>
  </si>
  <si>
    <t>trial 1</t>
  </si>
  <si>
    <t>trial 2</t>
  </si>
  <si>
    <t>trial 3</t>
  </si>
  <si>
    <t>average value for e/m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</si>
</sst>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16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Sheet1!$H$4:$H$10</c:f>
              <c:numCache>
                <c:formatCode>0.0000</c:formatCode>
                <c:ptCount val="7"/>
                <c:pt idx="0">
                  <c:v>7.2899999999999994E-4</c:v>
                </c:pt>
                <c:pt idx="1">
                  <c:v>1.0562500000000001E-3</c:v>
                </c:pt>
                <c:pt idx="2">
                  <c:v>1.3322499999999999E-3</c:v>
                </c:pt>
                <c:pt idx="3">
                  <c:v>1.56025E-3</c:v>
                </c:pt>
                <c:pt idx="4">
                  <c:v>1.8922499999999998E-3</c:v>
                </c:pt>
                <c:pt idx="5">
                  <c:v>2.3522500000000002E-3</c:v>
                </c:pt>
                <c:pt idx="6">
                  <c:v>2.4502500000000002E-3</c:v>
                </c:pt>
              </c:numCache>
            </c:numRef>
          </c:xVal>
          <c:yVal>
            <c:numRef>
              <c:f>Sheet1!$I$4:$I$10</c:f>
              <c:numCache>
                <c:formatCode>0.00</c:formatCode>
                <c:ptCount val="7"/>
                <c:pt idx="0">
                  <c:v>100</c:v>
                </c:pt>
                <c:pt idx="1">
                  <c:v>125</c:v>
                </c:pt>
                <c:pt idx="2">
                  <c:v>150</c:v>
                </c:pt>
                <c:pt idx="3">
                  <c:v>175</c:v>
                </c:pt>
                <c:pt idx="4">
                  <c:v>200</c:v>
                </c:pt>
                <c:pt idx="5">
                  <c:v>225</c:v>
                </c:pt>
                <c:pt idx="6">
                  <c:v>250</c:v>
                </c:pt>
              </c:numCache>
            </c:numRef>
          </c:yVal>
        </c:ser>
        <c:axId val="113584768"/>
        <c:axId val="137306496"/>
      </c:scatterChart>
      <c:valAx>
        <c:axId val="113584768"/>
        <c:scaling>
          <c:orientation val="minMax"/>
        </c:scaling>
        <c:axPos val="b"/>
        <c:numFmt formatCode="0.0000" sourceLinked="1"/>
        <c:tickLblPos val="nextTo"/>
        <c:crossAx val="137306496"/>
        <c:crosses val="autoZero"/>
        <c:crossBetween val="midCat"/>
      </c:valAx>
      <c:valAx>
        <c:axId val="137306496"/>
        <c:scaling>
          <c:orientation val="minMax"/>
        </c:scaling>
        <c:axPos val="l"/>
        <c:majorGridlines/>
        <c:numFmt formatCode="0.00" sourceLinked="1"/>
        <c:tickLblPos val="nextTo"/>
        <c:crossAx val="113584768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Sheet1!$H$24:$H$30</c:f>
              <c:numCache>
                <c:formatCode>0.0000</c:formatCode>
                <c:ptCount val="7"/>
                <c:pt idx="0">
                  <c:v>8.9999999999999998E-4</c:v>
                </c:pt>
                <c:pt idx="1">
                  <c:v>1.1902499999999997E-3</c:v>
                </c:pt>
                <c:pt idx="2">
                  <c:v>1.3689999999999998E-3</c:v>
                </c:pt>
                <c:pt idx="3">
                  <c:v>1.64025E-3</c:v>
                </c:pt>
                <c:pt idx="4">
                  <c:v>2.1159999999999998E-3</c:v>
                </c:pt>
                <c:pt idx="5">
                  <c:v>2.4010000000000004E-3</c:v>
                </c:pt>
                <c:pt idx="6">
                  <c:v>2.7040000000000007E-3</c:v>
                </c:pt>
              </c:numCache>
            </c:numRef>
          </c:xVal>
          <c:yVal>
            <c:numRef>
              <c:f>Sheet1!$I$24:$I$30</c:f>
              <c:numCache>
                <c:formatCode>0.00</c:formatCode>
                <c:ptCount val="7"/>
                <c:pt idx="0">
                  <c:v>100</c:v>
                </c:pt>
                <c:pt idx="1">
                  <c:v>125</c:v>
                </c:pt>
                <c:pt idx="2">
                  <c:v>150</c:v>
                </c:pt>
                <c:pt idx="3">
                  <c:v>175</c:v>
                </c:pt>
                <c:pt idx="4">
                  <c:v>200</c:v>
                </c:pt>
                <c:pt idx="5">
                  <c:v>225</c:v>
                </c:pt>
                <c:pt idx="6">
                  <c:v>250</c:v>
                </c:pt>
              </c:numCache>
            </c:numRef>
          </c:yVal>
        </c:ser>
        <c:axId val="137330048"/>
        <c:axId val="137348224"/>
      </c:scatterChart>
      <c:valAx>
        <c:axId val="137330048"/>
        <c:scaling>
          <c:orientation val="minMax"/>
        </c:scaling>
        <c:axPos val="b"/>
        <c:numFmt formatCode="0.0000" sourceLinked="1"/>
        <c:tickLblPos val="nextTo"/>
        <c:crossAx val="137348224"/>
        <c:crosses val="autoZero"/>
        <c:crossBetween val="midCat"/>
      </c:valAx>
      <c:valAx>
        <c:axId val="137348224"/>
        <c:scaling>
          <c:orientation val="minMax"/>
        </c:scaling>
        <c:axPos val="l"/>
        <c:majorGridlines/>
        <c:numFmt formatCode="0.00" sourceLinked="1"/>
        <c:tickLblPos val="nextTo"/>
        <c:crossAx val="137330048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Sheet1!$H$35:$H$41</c:f>
              <c:numCache>
                <c:formatCode>0.0000</c:formatCode>
                <c:ptCount val="7"/>
                <c:pt idx="0">
                  <c:v>1.0562500000000001E-3</c:v>
                </c:pt>
                <c:pt idx="1">
                  <c:v>1.2602499999999999E-3</c:v>
                </c:pt>
                <c:pt idx="2">
                  <c:v>1.4822500000000001E-3</c:v>
                </c:pt>
                <c:pt idx="3">
                  <c:v>1.64025E-3</c:v>
                </c:pt>
                <c:pt idx="4">
                  <c:v>1.9359999999999998E-3</c:v>
                </c:pt>
                <c:pt idx="5">
                  <c:v>2.3040000000000001E-3</c:v>
                </c:pt>
                <c:pt idx="6">
                  <c:v>2.6010000000000004E-3</c:v>
                </c:pt>
              </c:numCache>
            </c:numRef>
          </c:xVal>
          <c:yVal>
            <c:numRef>
              <c:f>Sheet1!$I$35:$I$41</c:f>
              <c:numCache>
                <c:formatCode>0.00</c:formatCode>
                <c:ptCount val="7"/>
                <c:pt idx="0">
                  <c:v>110</c:v>
                </c:pt>
                <c:pt idx="1">
                  <c:v>125</c:v>
                </c:pt>
                <c:pt idx="2">
                  <c:v>140</c:v>
                </c:pt>
                <c:pt idx="3">
                  <c:v>155</c:v>
                </c:pt>
                <c:pt idx="4">
                  <c:v>170</c:v>
                </c:pt>
                <c:pt idx="5">
                  <c:v>185</c:v>
                </c:pt>
                <c:pt idx="6">
                  <c:v>200</c:v>
                </c:pt>
              </c:numCache>
            </c:numRef>
          </c:yVal>
        </c:ser>
        <c:axId val="137376128"/>
        <c:axId val="137377664"/>
      </c:scatterChart>
      <c:valAx>
        <c:axId val="137376128"/>
        <c:scaling>
          <c:orientation val="minMax"/>
        </c:scaling>
        <c:axPos val="b"/>
        <c:numFmt formatCode="0.0000" sourceLinked="1"/>
        <c:tickLblPos val="nextTo"/>
        <c:crossAx val="137377664"/>
        <c:crosses val="autoZero"/>
        <c:crossBetween val="midCat"/>
      </c:valAx>
      <c:valAx>
        <c:axId val="137377664"/>
        <c:scaling>
          <c:orientation val="minMax"/>
        </c:scaling>
        <c:axPos val="l"/>
        <c:majorGridlines/>
        <c:numFmt formatCode="0.00" sourceLinked="1"/>
        <c:tickLblPos val="nextTo"/>
        <c:crossAx val="137376128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Sheet1!$H$14:$H$20</c:f>
              <c:numCache>
                <c:formatCode>0.0000</c:formatCode>
                <c:ptCount val="7"/>
                <c:pt idx="0">
                  <c:v>3.2500000000000001E-2</c:v>
                </c:pt>
                <c:pt idx="1">
                  <c:v>3.5999999999999997E-2</c:v>
                </c:pt>
                <c:pt idx="2">
                  <c:v>3.7499999999999999E-2</c:v>
                </c:pt>
                <c:pt idx="3">
                  <c:v>0.04</c:v>
                </c:pt>
                <c:pt idx="4">
                  <c:v>4.2500000000000003E-2</c:v>
                </c:pt>
                <c:pt idx="5">
                  <c:v>4.4999999999999998E-2</c:v>
                </c:pt>
                <c:pt idx="6">
                  <c:v>4.9000000000000002E-2</c:v>
                </c:pt>
              </c:numCache>
            </c:numRef>
          </c:xVal>
          <c:yVal>
            <c:numRef>
              <c:f>Sheet1!$I$14:$I$20</c:f>
              <c:numCache>
                <c:formatCode>0.00</c:formatCode>
                <c:ptCount val="7"/>
                <c:pt idx="0">
                  <c:v>1.2345679012345678</c:v>
                </c:pt>
                <c:pt idx="1">
                  <c:v>1.10803324099723</c:v>
                </c:pt>
                <c:pt idx="2">
                  <c:v>1</c:v>
                </c:pt>
                <c:pt idx="3">
                  <c:v>0.90702947845804982</c:v>
                </c:pt>
                <c:pt idx="4">
                  <c:v>0.82644628099173545</c:v>
                </c:pt>
                <c:pt idx="5">
                  <c:v>0.7561436672967865</c:v>
                </c:pt>
                <c:pt idx="6">
                  <c:v>0.69444444444444442</c:v>
                </c:pt>
              </c:numCache>
            </c:numRef>
          </c:yVal>
        </c:ser>
        <c:axId val="137389184"/>
        <c:axId val="137390720"/>
      </c:scatterChart>
      <c:valAx>
        <c:axId val="137389184"/>
        <c:scaling>
          <c:orientation val="minMax"/>
        </c:scaling>
        <c:axPos val="b"/>
        <c:numFmt formatCode="0.0000" sourceLinked="1"/>
        <c:tickLblPos val="nextTo"/>
        <c:crossAx val="137390720"/>
        <c:crosses val="autoZero"/>
        <c:crossBetween val="midCat"/>
      </c:valAx>
      <c:valAx>
        <c:axId val="137390720"/>
        <c:scaling>
          <c:orientation val="minMax"/>
        </c:scaling>
        <c:axPos val="l"/>
        <c:majorGridlines/>
        <c:numFmt formatCode="0.00" sourceLinked="1"/>
        <c:tickLblPos val="nextTo"/>
        <c:crossAx val="137389184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447675</xdr:colOff>
      <xdr:row>2</xdr:row>
      <xdr:rowOff>9525</xdr:rowOff>
    </xdr:from>
    <xdr:to>
      <xdr:col>17</xdr:col>
      <xdr:colOff>142875</xdr:colOff>
      <xdr:row>10</xdr:row>
      <xdr:rowOff>114300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485775</xdr:colOff>
      <xdr:row>22</xdr:row>
      <xdr:rowOff>152400</xdr:rowOff>
    </xdr:from>
    <xdr:to>
      <xdr:col>17</xdr:col>
      <xdr:colOff>180975</xdr:colOff>
      <xdr:row>30</xdr:row>
      <xdr:rowOff>38100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466725</xdr:colOff>
      <xdr:row>33</xdr:row>
      <xdr:rowOff>114300</xdr:rowOff>
    </xdr:from>
    <xdr:to>
      <xdr:col>17</xdr:col>
      <xdr:colOff>161925</xdr:colOff>
      <xdr:row>41</xdr:row>
      <xdr:rowOff>133350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457200</xdr:colOff>
      <xdr:row>12</xdr:row>
      <xdr:rowOff>19050</xdr:rowOff>
    </xdr:from>
    <xdr:to>
      <xdr:col>17</xdr:col>
      <xdr:colOff>152400</xdr:colOff>
      <xdr:row>20</xdr:row>
      <xdr:rowOff>9525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U48"/>
  <sheetViews>
    <sheetView tabSelected="1" topLeftCell="C20" workbookViewId="0">
      <selection activeCell="F46" sqref="F46"/>
    </sheetView>
  </sheetViews>
  <sheetFormatPr defaultRowHeight="15"/>
  <cols>
    <col min="2" max="2" width="12.140625" customWidth="1"/>
    <col min="3" max="3" width="11" customWidth="1"/>
    <col min="4" max="4" width="13" customWidth="1"/>
    <col min="5" max="5" width="10.42578125" customWidth="1"/>
    <col min="6" max="6" width="9.85546875" customWidth="1"/>
    <col min="7" max="8" width="9.140625" customWidth="1"/>
  </cols>
  <sheetData>
    <row r="2" spans="1:21">
      <c r="A2" t="s">
        <v>5</v>
      </c>
      <c r="B2" t="s">
        <v>9</v>
      </c>
    </row>
    <row r="3" spans="1:21">
      <c r="B3" t="s">
        <v>16</v>
      </c>
      <c r="C3" t="s">
        <v>1</v>
      </c>
      <c r="D3" t="s">
        <v>2</v>
      </c>
      <c r="E3" t="s">
        <v>3</v>
      </c>
      <c r="F3" t="s">
        <v>4</v>
      </c>
      <c r="H3" t="s">
        <v>11</v>
      </c>
      <c r="I3" t="s">
        <v>3</v>
      </c>
    </row>
    <row r="4" spans="1:21">
      <c r="B4" s="3">
        <v>2.1999999999999999E-2</v>
      </c>
      <c r="C4" s="3">
        <v>3.2000000000000001E-2</v>
      </c>
      <c r="D4" s="3">
        <f>AVERAGE(B4:C4)</f>
        <v>2.7E-2</v>
      </c>
      <c r="E4" s="1">
        <v>100</v>
      </c>
      <c r="F4" s="1">
        <v>1.36</v>
      </c>
      <c r="H4" s="2">
        <f>D4^2</f>
        <v>7.2899999999999994E-4</v>
      </c>
      <c r="I4" s="1">
        <v>100</v>
      </c>
      <c r="S4" t="s">
        <v>13</v>
      </c>
      <c r="T4">
        <f t="array" ref="T4:U7">LINEST(I4:I10,H4:H10,1,1)</f>
        <v>83239.424836491424</v>
      </c>
      <c r="U4">
        <v>39.765663006714448</v>
      </c>
    </row>
    <row r="5" spans="1:21">
      <c r="B5" s="3">
        <v>2.5000000000000001E-2</v>
      </c>
      <c r="C5" s="3">
        <v>0.04</v>
      </c>
      <c r="D5" s="3">
        <f t="shared" ref="D5:D10" si="0">AVERAGE(B5:C5)</f>
        <v>3.2500000000000001E-2</v>
      </c>
      <c r="E5" s="1">
        <v>125</v>
      </c>
      <c r="F5" s="1">
        <v>1.36</v>
      </c>
      <c r="H5" s="2">
        <f t="shared" ref="H5:H10" si="1">D5^2</f>
        <v>1.0562500000000001E-3</v>
      </c>
      <c r="I5" s="1">
        <v>125</v>
      </c>
      <c r="T5">
        <v>3952.0726262591556</v>
      </c>
      <c r="U5">
        <v>6.8409175864408711</v>
      </c>
    </row>
    <row r="6" spans="1:21">
      <c r="B6" s="3">
        <v>2.9000000000000001E-2</v>
      </c>
      <c r="C6" s="3">
        <v>4.3999999999999997E-2</v>
      </c>
      <c r="D6" s="3">
        <f t="shared" si="0"/>
        <v>3.6499999999999998E-2</v>
      </c>
      <c r="E6" s="1">
        <v>150</v>
      </c>
      <c r="F6" s="1">
        <v>1.36</v>
      </c>
      <c r="H6" s="2">
        <f t="shared" si="1"/>
        <v>1.3322499999999999E-3</v>
      </c>
      <c r="I6" s="1">
        <v>150</v>
      </c>
      <c r="T6">
        <v>0.98885463869150469</v>
      </c>
      <c r="U6">
        <v>6.2456996869633006</v>
      </c>
    </row>
    <row r="7" spans="1:21">
      <c r="B7" s="3">
        <v>3.1E-2</v>
      </c>
      <c r="C7" s="3">
        <v>4.8000000000000001E-2</v>
      </c>
      <c r="D7" s="3">
        <f t="shared" si="0"/>
        <v>3.95E-2</v>
      </c>
      <c r="E7" s="1">
        <v>175</v>
      </c>
      <c r="F7" s="1">
        <v>1.36</v>
      </c>
      <c r="H7" s="2">
        <f t="shared" si="1"/>
        <v>1.56025E-3</v>
      </c>
      <c r="I7" s="1">
        <v>175</v>
      </c>
      <c r="T7">
        <v>443.61712972812046</v>
      </c>
      <c r="U7">
        <v>5</v>
      </c>
    </row>
    <row r="8" spans="1:21">
      <c r="B8" s="3">
        <v>3.4000000000000002E-2</v>
      </c>
      <c r="C8" s="3">
        <v>5.2999999999999999E-2</v>
      </c>
      <c r="D8" s="3">
        <f t="shared" si="0"/>
        <v>4.3499999999999997E-2</v>
      </c>
      <c r="E8" s="1">
        <v>200</v>
      </c>
      <c r="F8" s="1">
        <v>1.36</v>
      </c>
      <c r="H8" s="2">
        <f t="shared" si="1"/>
        <v>1.8922499999999998E-3</v>
      </c>
      <c r="I8" s="1">
        <v>200</v>
      </c>
    </row>
    <row r="9" spans="1:21">
      <c r="B9" s="3">
        <v>3.6999999999999998E-2</v>
      </c>
      <c r="C9" s="3">
        <v>0.06</v>
      </c>
      <c r="D9" s="3">
        <f t="shared" si="0"/>
        <v>4.8500000000000001E-2</v>
      </c>
      <c r="E9" s="1">
        <v>225</v>
      </c>
      <c r="F9" s="1">
        <v>1.36</v>
      </c>
      <c r="H9" s="2">
        <f t="shared" si="1"/>
        <v>2.3522500000000002E-3</v>
      </c>
      <c r="I9" s="1">
        <v>225</v>
      </c>
    </row>
    <row r="10" spans="1:21">
      <c r="B10" s="3">
        <v>3.7999999999999999E-2</v>
      </c>
      <c r="C10" s="3">
        <v>6.0999999999999999E-2</v>
      </c>
      <c r="D10" s="3">
        <f t="shared" si="0"/>
        <v>4.9500000000000002E-2</v>
      </c>
      <c r="E10" s="1">
        <v>250</v>
      </c>
      <c r="F10" s="1">
        <v>1.36</v>
      </c>
      <c r="H10" s="2">
        <f t="shared" si="1"/>
        <v>2.4502500000000002E-3</v>
      </c>
      <c r="I10" s="1">
        <v>250</v>
      </c>
    </row>
    <row r="12" spans="1:21" ht="17.25" customHeight="1">
      <c r="A12" t="s">
        <v>6</v>
      </c>
    </row>
    <row r="13" spans="1:21">
      <c r="B13" t="s">
        <v>0</v>
      </c>
      <c r="C13" t="s">
        <v>1</v>
      </c>
      <c r="D13" t="s">
        <v>2</v>
      </c>
      <c r="E13" t="s">
        <v>3</v>
      </c>
      <c r="F13" t="s">
        <v>4</v>
      </c>
      <c r="H13" t="s">
        <v>2</v>
      </c>
      <c r="I13" t="s">
        <v>10</v>
      </c>
    </row>
    <row r="14" spans="1:21">
      <c r="B14" s="3">
        <v>2.7E-2</v>
      </c>
      <c r="C14" s="3">
        <v>3.7999999999999999E-2</v>
      </c>
      <c r="D14" s="3">
        <f>AVERAGE(B14:C14)</f>
        <v>3.2500000000000001E-2</v>
      </c>
      <c r="E14" s="1">
        <v>125</v>
      </c>
      <c r="F14" s="1">
        <v>0.9</v>
      </c>
      <c r="H14" s="2">
        <f>AVERAGE(B14:C14)</f>
        <v>3.2500000000000001E-2</v>
      </c>
      <c r="I14" s="1">
        <f>1/(F14^2)</f>
        <v>1.2345679012345678</v>
      </c>
      <c r="S14" t="s">
        <v>13</v>
      </c>
      <c r="T14">
        <f t="array" ref="T14:U17">LINEST(I14:I20,H14:H20,1,1)</f>
        <v>-33.843920108014586</v>
      </c>
      <c r="U14">
        <v>2.2982246348481339</v>
      </c>
    </row>
    <row r="15" spans="1:21">
      <c r="B15" s="3">
        <v>2.9000000000000001E-2</v>
      </c>
      <c r="C15" s="3">
        <v>4.2999999999999997E-2</v>
      </c>
      <c r="D15" s="3">
        <f t="shared" ref="D15:D20" si="2">AVERAGE(B15:C15)</f>
        <v>3.5999999999999997E-2</v>
      </c>
      <c r="E15" s="1">
        <v>125</v>
      </c>
      <c r="F15" s="1">
        <v>0.95</v>
      </c>
      <c r="H15" s="2">
        <f t="shared" ref="H15:H20" si="3">AVERAGE(B15:C15)</f>
        <v>3.5999999999999997E-2</v>
      </c>
      <c r="I15" s="1">
        <f t="shared" ref="I15:I20" si="4">1/(F15^2)</f>
        <v>1.10803324099723</v>
      </c>
      <c r="T15">
        <v>3.0475903089874379</v>
      </c>
      <c r="U15">
        <v>0.12401189194632006</v>
      </c>
    </row>
    <row r="16" spans="1:21">
      <c r="B16" s="3">
        <v>0.03</v>
      </c>
      <c r="C16" s="3">
        <v>4.4999999999999998E-2</v>
      </c>
      <c r="D16" s="3">
        <f t="shared" si="2"/>
        <v>3.7499999999999999E-2</v>
      </c>
      <c r="E16" s="1">
        <v>125</v>
      </c>
      <c r="F16" s="1">
        <v>1</v>
      </c>
      <c r="H16" s="2">
        <f t="shared" si="3"/>
        <v>3.7499999999999999E-2</v>
      </c>
      <c r="I16" s="1">
        <f t="shared" si="4"/>
        <v>1</v>
      </c>
      <c r="T16">
        <v>0.96103617489774085</v>
      </c>
      <c r="U16">
        <v>4.1992337894491423E-2</v>
      </c>
    </row>
    <row r="17" spans="1:21">
      <c r="B17" s="3">
        <v>3.3000000000000002E-2</v>
      </c>
      <c r="C17" s="3">
        <v>4.7E-2</v>
      </c>
      <c r="D17" s="3">
        <f t="shared" si="2"/>
        <v>0.04</v>
      </c>
      <c r="E17" s="1">
        <v>125</v>
      </c>
      <c r="F17" s="1">
        <v>1.05</v>
      </c>
      <c r="H17" s="2">
        <f t="shared" si="3"/>
        <v>0.04</v>
      </c>
      <c r="I17" s="1">
        <f t="shared" si="4"/>
        <v>0.90702947845804982</v>
      </c>
      <c r="T17">
        <v>123.3241567499516</v>
      </c>
      <c r="U17">
        <v>5</v>
      </c>
    </row>
    <row r="18" spans="1:21">
      <c r="B18" s="3">
        <v>3.5000000000000003E-2</v>
      </c>
      <c r="C18" s="3">
        <v>0.05</v>
      </c>
      <c r="D18" s="3">
        <f t="shared" si="2"/>
        <v>4.2500000000000003E-2</v>
      </c>
      <c r="E18" s="1">
        <v>125</v>
      </c>
      <c r="F18" s="1">
        <v>1.1000000000000001</v>
      </c>
      <c r="H18" s="2">
        <f t="shared" si="3"/>
        <v>4.2500000000000003E-2</v>
      </c>
      <c r="I18" s="1">
        <f t="shared" si="4"/>
        <v>0.82644628099173545</v>
      </c>
    </row>
    <row r="19" spans="1:21">
      <c r="B19" s="3">
        <v>3.6999999999999998E-2</v>
      </c>
      <c r="C19" s="3">
        <v>5.2999999999999999E-2</v>
      </c>
      <c r="D19" s="3">
        <f t="shared" si="2"/>
        <v>4.4999999999999998E-2</v>
      </c>
      <c r="E19" s="1">
        <v>125</v>
      </c>
      <c r="F19" s="1">
        <v>1.1499999999999999</v>
      </c>
      <c r="H19" s="2">
        <f t="shared" si="3"/>
        <v>4.4999999999999998E-2</v>
      </c>
      <c r="I19" s="1">
        <f t="shared" si="4"/>
        <v>0.7561436672967865</v>
      </c>
    </row>
    <row r="20" spans="1:21">
      <c r="B20" s="3">
        <v>3.9E-2</v>
      </c>
      <c r="C20" s="3">
        <v>5.8999999999999997E-2</v>
      </c>
      <c r="D20" s="3">
        <f t="shared" si="2"/>
        <v>4.9000000000000002E-2</v>
      </c>
      <c r="E20" s="1">
        <v>125</v>
      </c>
      <c r="F20" s="1">
        <v>1.2</v>
      </c>
      <c r="H20" s="2">
        <f t="shared" si="3"/>
        <v>4.9000000000000002E-2</v>
      </c>
      <c r="I20" s="1">
        <f t="shared" si="4"/>
        <v>0.69444444444444442</v>
      </c>
    </row>
    <row r="22" spans="1:21">
      <c r="A22" t="s">
        <v>7</v>
      </c>
    </row>
    <row r="23" spans="1:21">
      <c r="B23" t="s">
        <v>0</v>
      </c>
      <c r="C23" t="s">
        <v>1</v>
      </c>
      <c r="D23" t="s">
        <v>2</v>
      </c>
      <c r="E23" t="s">
        <v>3</v>
      </c>
      <c r="F23" t="s">
        <v>4</v>
      </c>
      <c r="H23" t="s">
        <v>12</v>
      </c>
      <c r="I23" t="s">
        <v>3</v>
      </c>
    </row>
    <row r="24" spans="1:21">
      <c r="B24" s="3">
        <v>2.1999999999999999E-2</v>
      </c>
      <c r="C24" s="3">
        <v>3.7999999999999999E-2</v>
      </c>
      <c r="D24" s="3">
        <f>AVERAGE(B24:C24)</f>
        <v>0.03</v>
      </c>
      <c r="E24" s="1">
        <v>100</v>
      </c>
      <c r="F24" s="1">
        <v>1.25</v>
      </c>
      <c r="H24" s="2">
        <f>D24^2</f>
        <v>8.9999999999999998E-4</v>
      </c>
      <c r="I24" s="1">
        <v>100</v>
      </c>
      <c r="S24" t="s">
        <v>13</v>
      </c>
      <c r="T24">
        <f t="array" ref="T24:U27">LINEST(I24:I30,H24:H30,1,1)</f>
        <v>80638.064739074092</v>
      </c>
      <c r="U24">
        <v>33.0712461974625</v>
      </c>
    </row>
    <row r="25" spans="1:21">
      <c r="B25" s="3">
        <v>2.5999999999999999E-2</v>
      </c>
      <c r="C25" s="3">
        <v>4.2999999999999997E-2</v>
      </c>
      <c r="D25" s="3">
        <f t="shared" ref="D25:D30" si="5">AVERAGE(B25:C25)</f>
        <v>3.4499999999999996E-2</v>
      </c>
      <c r="E25" s="1">
        <v>125</v>
      </c>
      <c r="F25" s="1">
        <v>1.25</v>
      </c>
      <c r="H25" s="2">
        <f t="shared" ref="H25:H30" si="6">D25^2</f>
        <v>1.1902499999999997E-3</v>
      </c>
      <c r="I25" s="1">
        <v>125</v>
      </c>
      <c r="T25">
        <v>3898.2622910152809</v>
      </c>
      <c r="U25">
        <v>7.2698969769333921</v>
      </c>
    </row>
    <row r="26" spans="1:21">
      <c r="B26" s="3">
        <v>2.8000000000000001E-2</v>
      </c>
      <c r="C26" s="3">
        <v>4.5999999999999999E-2</v>
      </c>
      <c r="D26" s="3">
        <f t="shared" si="5"/>
        <v>3.6999999999999998E-2</v>
      </c>
      <c r="E26" s="1">
        <v>150</v>
      </c>
      <c r="F26" s="1">
        <v>1.25</v>
      </c>
      <c r="H26" s="2">
        <f t="shared" si="6"/>
        <v>1.3689999999999998E-3</v>
      </c>
      <c r="I26" s="1">
        <v>150</v>
      </c>
      <c r="T26">
        <v>0.98844987784803606</v>
      </c>
      <c r="U26">
        <v>6.3580993647373489</v>
      </c>
    </row>
    <row r="27" spans="1:21">
      <c r="B27" s="3">
        <v>3.2000000000000001E-2</v>
      </c>
      <c r="C27" s="3">
        <v>4.9000000000000002E-2</v>
      </c>
      <c r="D27" s="3">
        <f t="shared" si="5"/>
        <v>4.0500000000000001E-2</v>
      </c>
      <c r="E27" s="1">
        <v>175</v>
      </c>
      <c r="F27" s="1">
        <v>1.25</v>
      </c>
      <c r="H27" s="2">
        <f t="shared" si="6"/>
        <v>1.64025E-3</v>
      </c>
      <c r="I27" s="1">
        <v>175</v>
      </c>
      <c r="T27">
        <v>427.8958546252133</v>
      </c>
      <c r="U27">
        <v>5</v>
      </c>
    </row>
    <row r="28" spans="1:21">
      <c r="B28" s="3">
        <v>3.6999999999999998E-2</v>
      </c>
      <c r="C28" s="3">
        <v>5.5E-2</v>
      </c>
      <c r="D28" s="3">
        <f t="shared" si="5"/>
        <v>4.5999999999999999E-2</v>
      </c>
      <c r="E28" s="1">
        <v>200</v>
      </c>
      <c r="F28" s="1">
        <v>1.25</v>
      </c>
      <c r="H28" s="2">
        <f t="shared" si="6"/>
        <v>2.1159999999999998E-3</v>
      </c>
      <c r="I28" s="1">
        <v>200</v>
      </c>
    </row>
    <row r="29" spans="1:21">
      <c r="B29" s="3">
        <v>3.9E-2</v>
      </c>
      <c r="C29" s="3">
        <v>5.8999999999999997E-2</v>
      </c>
      <c r="D29" s="3">
        <f t="shared" si="5"/>
        <v>4.9000000000000002E-2</v>
      </c>
      <c r="E29" s="1">
        <v>225</v>
      </c>
      <c r="F29" s="1">
        <v>1.25</v>
      </c>
      <c r="H29" s="2">
        <f t="shared" si="6"/>
        <v>2.4010000000000004E-3</v>
      </c>
      <c r="I29" s="1">
        <v>225</v>
      </c>
    </row>
    <row r="30" spans="1:21">
      <c r="B30" s="3">
        <v>4.1000000000000002E-2</v>
      </c>
      <c r="C30" s="3">
        <v>6.3E-2</v>
      </c>
      <c r="D30" s="3">
        <f t="shared" si="5"/>
        <v>5.2000000000000005E-2</v>
      </c>
      <c r="E30" s="1">
        <v>250</v>
      </c>
      <c r="F30" s="1">
        <v>1.25</v>
      </c>
      <c r="H30" s="2">
        <f t="shared" si="6"/>
        <v>2.7040000000000007E-3</v>
      </c>
      <c r="I30" s="1">
        <v>250</v>
      </c>
    </row>
    <row r="33" spans="1:21">
      <c r="A33" t="s">
        <v>8</v>
      </c>
    </row>
    <row r="34" spans="1:21">
      <c r="B34" t="s">
        <v>0</v>
      </c>
      <c r="C34" t="s">
        <v>1</v>
      </c>
      <c r="D34" t="s">
        <v>2</v>
      </c>
      <c r="E34" t="s">
        <v>3</v>
      </c>
      <c r="F34" t="s">
        <v>4</v>
      </c>
      <c r="H34" t="s">
        <v>12</v>
      </c>
      <c r="I34" t="s">
        <v>3</v>
      </c>
    </row>
    <row r="35" spans="1:21">
      <c r="B35" s="3">
        <v>2.5000000000000001E-2</v>
      </c>
      <c r="C35" s="3">
        <v>0.04</v>
      </c>
      <c r="D35" s="3">
        <f>AVERAGE(B35:C35)</f>
        <v>3.2500000000000001E-2</v>
      </c>
      <c r="E35" s="1">
        <v>110</v>
      </c>
      <c r="F35" s="1">
        <v>1.1499999999999999</v>
      </c>
      <c r="H35" s="2">
        <f>D35^2</f>
        <v>1.0562500000000001E-3</v>
      </c>
      <c r="I35" s="1">
        <v>110</v>
      </c>
      <c r="S35" t="s">
        <v>13</v>
      </c>
      <c r="T35">
        <f t="array" ref="T35:U38">LINEST(I35:I41,H35:H41,1,1)</f>
        <v>57543.21841854987</v>
      </c>
      <c r="U35">
        <v>54.052753974315351</v>
      </c>
    </row>
    <row r="36" spans="1:21">
      <c r="B36" s="3">
        <v>2.7E-2</v>
      </c>
      <c r="C36" s="3">
        <v>4.3999999999999997E-2</v>
      </c>
      <c r="D36" s="3">
        <f t="shared" ref="D36:D41" si="7">AVERAGE(B36:C36)</f>
        <v>3.5499999999999997E-2</v>
      </c>
      <c r="E36" s="1">
        <v>125</v>
      </c>
      <c r="F36" s="1">
        <v>1.1499999999999999</v>
      </c>
      <c r="H36" s="2">
        <f t="shared" ref="H36:H41" si="8">D36^2</f>
        <v>1.2602499999999999E-3</v>
      </c>
      <c r="I36" s="1">
        <v>125</v>
      </c>
      <c r="T36">
        <v>3374.2204141452012</v>
      </c>
      <c r="U36">
        <v>6.1709754225463369</v>
      </c>
    </row>
    <row r="37" spans="1:21">
      <c r="B37" s="3">
        <v>2.9000000000000001E-2</v>
      </c>
      <c r="C37" s="3">
        <v>4.8000000000000001E-2</v>
      </c>
      <c r="D37" s="3">
        <f t="shared" si="7"/>
        <v>3.85E-2</v>
      </c>
      <c r="E37" s="1">
        <v>140</v>
      </c>
      <c r="F37" s="1">
        <v>1.1499999999999999</v>
      </c>
      <c r="H37" s="2">
        <f t="shared" si="8"/>
        <v>1.4822500000000001E-3</v>
      </c>
      <c r="I37" s="1">
        <v>140</v>
      </c>
      <c r="T37">
        <v>0.98309848514834453</v>
      </c>
      <c r="U37">
        <v>4.6147490411815451</v>
      </c>
    </row>
    <row r="38" spans="1:21">
      <c r="B38" s="3">
        <v>3.1E-2</v>
      </c>
      <c r="C38" s="3">
        <v>0.05</v>
      </c>
      <c r="D38" s="3">
        <f t="shared" si="7"/>
        <v>4.0500000000000001E-2</v>
      </c>
      <c r="E38" s="1">
        <v>155</v>
      </c>
      <c r="F38" s="1">
        <v>1.1499999999999999</v>
      </c>
      <c r="H38" s="2">
        <f t="shared" si="8"/>
        <v>1.64025E-3</v>
      </c>
      <c r="I38" s="1">
        <v>155</v>
      </c>
      <c r="T38">
        <v>290.83147095896186</v>
      </c>
      <c r="U38">
        <v>5</v>
      </c>
    </row>
    <row r="39" spans="1:21">
      <c r="B39" s="3">
        <v>3.4000000000000002E-2</v>
      </c>
      <c r="C39" s="3">
        <v>5.3999999999999999E-2</v>
      </c>
      <c r="D39" s="3">
        <f t="shared" si="7"/>
        <v>4.3999999999999997E-2</v>
      </c>
      <c r="E39" s="1">
        <v>170</v>
      </c>
      <c r="F39" s="1">
        <v>1.1499999999999999</v>
      </c>
      <c r="H39" s="2">
        <f t="shared" si="8"/>
        <v>1.9359999999999998E-3</v>
      </c>
      <c r="I39" s="1">
        <v>170</v>
      </c>
    </row>
    <row r="40" spans="1:21">
      <c r="B40" s="3">
        <v>3.6999999999999998E-2</v>
      </c>
      <c r="C40" s="3">
        <v>5.8999999999999997E-2</v>
      </c>
      <c r="D40" s="3">
        <f t="shared" si="7"/>
        <v>4.8000000000000001E-2</v>
      </c>
      <c r="E40" s="1">
        <v>185</v>
      </c>
      <c r="F40" s="1">
        <v>1.1499999999999999</v>
      </c>
      <c r="H40" s="2">
        <f t="shared" si="8"/>
        <v>2.3040000000000001E-3</v>
      </c>
      <c r="I40" s="1">
        <v>185</v>
      </c>
    </row>
    <row r="41" spans="1:21">
      <c r="B41" s="3">
        <v>4.1000000000000002E-2</v>
      </c>
      <c r="C41" s="3">
        <v>6.0999999999999999E-2</v>
      </c>
      <c r="D41" s="3">
        <f t="shared" si="7"/>
        <v>5.1000000000000004E-2</v>
      </c>
      <c r="E41" s="1">
        <v>200</v>
      </c>
      <c r="F41" s="1">
        <v>1.1499999999999999</v>
      </c>
      <c r="H41" s="2">
        <f t="shared" si="8"/>
        <v>2.6010000000000004E-3</v>
      </c>
      <c r="I41" s="1">
        <v>200</v>
      </c>
    </row>
    <row r="44" spans="1:21">
      <c r="C44" t="s">
        <v>14</v>
      </c>
    </row>
    <row r="45" spans="1:21">
      <c r="D45" t="s">
        <v>15</v>
      </c>
      <c r="F45" t="s">
        <v>20</v>
      </c>
    </row>
    <row r="46" spans="1:21">
      <c r="C46" t="s">
        <v>17</v>
      </c>
      <c r="D46">
        <f>T4*2/(0.00078^2)</f>
        <v>273633875202.14145</v>
      </c>
      <c r="F46">
        <f>AVERAGE(D46:D48)</f>
        <v>242626241501.33179</v>
      </c>
    </row>
    <row r="47" spans="1:21">
      <c r="C47" t="s">
        <v>18</v>
      </c>
      <c r="D47">
        <f>T24*2/(0.00078^2)</f>
        <v>265082395591.95956</v>
      </c>
    </row>
    <row r="48" spans="1:21">
      <c r="C48" t="s">
        <v>19</v>
      </c>
      <c r="D48">
        <f>T35*2/(0.00078^2)</f>
        <v>189162453709.89438</v>
      </c>
    </row>
  </sheetData>
  <pageMargins left="0.7" right="0.7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4" workbookViewId="0">
      <selection activeCell="A32" sqref="A32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Intel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dkohara</dc:creator>
  <cp:lastModifiedBy>dkohara</cp:lastModifiedBy>
  <dcterms:created xsi:type="dcterms:W3CDTF">2009-12-14T22:35:01Z</dcterms:created>
  <dcterms:modified xsi:type="dcterms:W3CDTF">2009-12-16T23:42:12Z</dcterms:modified>
</cp:coreProperties>
</file>