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240" yWindow="105" windowWidth="25440" windowHeight="15990"/>
  </bookViews>
  <sheets>
    <sheet name="Sheet1" sheetId="1" r:id="rId1"/>
    <sheet name="Sheet2" sheetId="2" r:id="rId2"/>
    <sheet name="Sheet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/>
  <c r="C46"/>
  <c r="C41"/>
  <c r="B19"/>
  <c r="B20"/>
  <c r="B21"/>
  <c r="B3"/>
  <c r="B4"/>
  <c r="B8"/>
  <c r="B9"/>
  <c r="B10"/>
</calcChain>
</file>

<file path=xl/sharedStrings.xml><?xml version="1.0" encoding="utf-8"?>
<sst xmlns="http://schemas.openxmlformats.org/spreadsheetml/2006/main" count="61" uniqueCount="46">
  <si>
    <t>AdOSM</t>
  </si>
  <si>
    <t>Original concentration (pfu/ml)?</t>
  </si>
  <si>
    <t>Amount of virus to deliver/mouse (pfu)?</t>
  </si>
  <si>
    <t>Volume delivered to one mouse (ml):</t>
  </si>
  <si>
    <t>How many mice?</t>
  </si>
  <si>
    <t>Volume of virus required (ml)=</t>
  </si>
  <si>
    <t>Volume of PBS required (ml)=</t>
  </si>
  <si>
    <t>AdGFP</t>
  </si>
  <si>
    <t>EXAMPLE</t>
  </si>
  <si>
    <t>&gt; And you want to deliver 5x10^7 pfu of virus per mouse</t>
  </si>
  <si>
    <t>&gt; You also want to deliver 50 ul (0.05 ml) to each mouse</t>
  </si>
  <si>
    <t>&gt; You have 4 mice that you'll be intubating</t>
  </si>
  <si>
    <t>Final volume (+25%, ml)=</t>
  </si>
  <si>
    <t>&gt; So you need to add 6.57 ul (0.00657 ml) in 250 ul to get the appropriate concentration (5x10^7 pfu/0.05 ml). This is a standard c1v1=c2v2 equation.</t>
  </si>
  <si>
    <t>&gt; This is how much PBS you'll need to get to 250 ul final volume</t>
  </si>
  <si>
    <t>&gt; You need at least 200 ul (50ul x 4 mice), but because of pipetting error, you should add 25% (so now 250 ul)</t>
  </si>
  <si>
    <t>Virus</t>
  </si>
  <si>
    <t>AdDel70</t>
  </si>
  <si>
    <t>AdIL-6</t>
  </si>
  <si>
    <t>Stock concentration</t>
  </si>
  <si>
    <t>Where to find</t>
  </si>
  <si>
    <t>** REMEMBER TO COPY THIS INTO YOUR NOTES TO SHOW YOUR CALCULATIONS</t>
  </si>
  <si>
    <t>CALCULATOR</t>
  </si>
  <si>
    <t>Virus number</t>
  </si>
  <si>
    <t>Vial date</t>
  </si>
  <si>
    <t>30/5/02</t>
  </si>
  <si>
    <t>21/11/10</t>
  </si>
  <si>
    <t>24/01/08</t>
  </si>
  <si>
    <t>4080, Sean's virus box</t>
  </si>
  <si>
    <t>&gt; This refers to the stock concentration of virus, use the table below to get these numbers</t>
  </si>
  <si>
    <t>All of this information was gathered from the virus stock books</t>
  </si>
  <si>
    <t>For L-glut, CaCl2 values:</t>
  </si>
  <si>
    <t>2ul per 1ml of virus solution</t>
  </si>
  <si>
    <t>(so if you treat 4 mice, and your overall volume of solution is 250ul [to account for an extra mouse], you would do (2ul x 250ul)/1000 ul</t>
  </si>
  <si>
    <t>Final volume (ul)=</t>
  </si>
  <si>
    <t>CaCl2</t>
  </si>
  <si>
    <t>Lgut</t>
  </si>
  <si>
    <t>Colume of Lglut=</t>
  </si>
  <si>
    <t>volume of CaCl2=</t>
  </si>
  <si>
    <t>&lt;-- only change this value</t>
  </si>
  <si>
    <t>4080, AdCre box</t>
  </si>
  <si>
    <t>30/5/2002</t>
  </si>
  <si>
    <t>AdCre 1</t>
  </si>
  <si>
    <t>AdCre 2</t>
  </si>
  <si>
    <t>AdCre 3</t>
  </si>
  <si>
    <t>16/3/2006</t>
  </si>
</sst>
</file>

<file path=xl/styles.xml><?xml version="1.0" encoding="utf-8"?>
<styleSheet xmlns="http://schemas.openxmlformats.org/spreadsheetml/2006/main">
  <numFmts count="2">
    <numFmt numFmtId="165" formatCode="0.0E+00"/>
    <numFmt numFmtId="167" formatCode="0.0000"/>
  </numFmts>
  <fonts count="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1" xfId="0" applyBorder="1" applyAlignment="1">
      <alignment horizontal="left"/>
    </xf>
    <xf numFmtId="11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11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7" fillId="0" borderId="0" xfId="0" applyFont="1"/>
    <xf numFmtId="165" fontId="0" fillId="0" borderId="1" xfId="0" applyNumberFormat="1" applyBorder="1" applyAlignment="1">
      <alignment horizontal="left"/>
    </xf>
    <xf numFmtId="165" fontId="3" fillId="3" borderId="1" xfId="0" applyNumberFormat="1" applyFont="1" applyFill="1" applyBorder="1"/>
    <xf numFmtId="167" fontId="3" fillId="3" borderId="1" xfId="0" applyNumberFormat="1" applyFont="1" applyFill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4" workbookViewId="0">
      <selection activeCell="A14" sqref="A14:B21"/>
    </sheetView>
  </sheetViews>
  <sheetFormatPr defaultColWidth="8.85546875" defaultRowHeight="15"/>
  <cols>
    <col min="1" max="1" width="38.85546875" bestFit="1" customWidth="1"/>
    <col min="2" max="2" width="16.140625" customWidth="1"/>
    <col min="3" max="3" width="18.7109375" customWidth="1"/>
    <col min="4" max="4" width="15.42578125" bestFit="1" customWidth="1"/>
    <col min="5" max="5" width="13.42578125" bestFit="1" customWidth="1"/>
    <col min="6" max="6" width="20.28515625" bestFit="1" customWidth="1"/>
    <col min="7" max="7" width="15.42578125" customWidth="1"/>
    <col min="8" max="8" width="14.7109375" customWidth="1"/>
  </cols>
  <sheetData>
    <row r="1" spans="1:3" ht="21">
      <c r="A1" s="5" t="s">
        <v>8</v>
      </c>
    </row>
    <row r="2" spans="1:3" ht="15.75">
      <c r="A2" s="10" t="s">
        <v>0</v>
      </c>
      <c r="B2" s="2"/>
    </row>
    <row r="3" spans="1:3" ht="15.75">
      <c r="A3" s="3" t="s">
        <v>1</v>
      </c>
      <c r="B3" s="9">
        <f>C25</f>
        <v>38000000000</v>
      </c>
      <c r="C3" s="4" t="s">
        <v>29</v>
      </c>
    </row>
    <row r="4" spans="1:3" ht="15.75">
      <c r="A4" s="3" t="s">
        <v>2</v>
      </c>
      <c r="B4" s="3">
        <f>5*10^7</f>
        <v>50000000</v>
      </c>
      <c r="C4" s="4" t="s">
        <v>9</v>
      </c>
    </row>
    <row r="5" spans="1:3" ht="15.75">
      <c r="A5" s="3" t="s">
        <v>3</v>
      </c>
      <c r="B5" s="3">
        <v>0.05</v>
      </c>
      <c r="C5" s="4" t="s">
        <v>10</v>
      </c>
    </row>
    <row r="6" spans="1:3" ht="15.75">
      <c r="A6" s="3" t="s">
        <v>4</v>
      </c>
      <c r="B6" s="3">
        <v>4</v>
      </c>
      <c r="C6" s="4" t="s">
        <v>11</v>
      </c>
    </row>
    <row r="7" spans="1:3" ht="15.75">
      <c r="A7" s="3"/>
      <c r="B7" s="3"/>
      <c r="C7" s="4"/>
    </row>
    <row r="8" spans="1:3" ht="15.75">
      <c r="A8" s="3" t="s">
        <v>12</v>
      </c>
      <c r="B8" s="3">
        <f>(B6)*B5*1.25</f>
        <v>0.25</v>
      </c>
      <c r="C8" s="4" t="s">
        <v>15</v>
      </c>
    </row>
    <row r="9" spans="1:3" ht="15.75">
      <c r="A9" s="3" t="s">
        <v>5</v>
      </c>
      <c r="B9" s="3">
        <f>((B4/B5)*B8)/B3</f>
        <v>6.5789473684210523E-3</v>
      </c>
      <c r="C9" s="4" t="s">
        <v>13</v>
      </c>
    </row>
    <row r="10" spans="1:3" ht="15.75">
      <c r="A10" s="3" t="s">
        <v>6</v>
      </c>
      <c r="B10" s="3">
        <f>B8-B9</f>
        <v>0.24342105263157895</v>
      </c>
      <c r="C10" s="4" t="s">
        <v>14</v>
      </c>
    </row>
    <row r="11" spans="1:3">
      <c r="A11" s="1"/>
      <c r="B11" s="1"/>
      <c r="C11" s="4" t="s">
        <v>21</v>
      </c>
    </row>
    <row r="12" spans="1:3" ht="21">
      <c r="A12" s="5" t="s">
        <v>22</v>
      </c>
    </row>
    <row r="13" spans="1:3">
      <c r="A13" s="11"/>
      <c r="B13" s="12"/>
    </row>
    <row r="14" spans="1:3" ht="15.75">
      <c r="A14" s="13" t="s">
        <v>1</v>
      </c>
      <c r="B14" s="17">
        <f>C26</f>
        <v>270000000000.00003</v>
      </c>
    </row>
    <row r="15" spans="1:3" ht="15.75">
      <c r="A15" s="13" t="s">
        <v>2</v>
      </c>
      <c r="B15" s="18">
        <v>50000000</v>
      </c>
    </row>
    <row r="16" spans="1:3" ht="15.75">
      <c r="A16" s="13" t="s">
        <v>3</v>
      </c>
      <c r="B16" s="13">
        <v>0.05</v>
      </c>
    </row>
    <row r="17" spans="1:6" ht="15.75">
      <c r="A17" s="13" t="s">
        <v>4</v>
      </c>
      <c r="B17" s="13">
        <v>10</v>
      </c>
    </row>
    <row r="18" spans="1:6" ht="15.75">
      <c r="A18" s="13"/>
      <c r="B18" s="13"/>
    </row>
    <row r="19" spans="1:6" ht="15.75">
      <c r="A19" s="13" t="s">
        <v>12</v>
      </c>
      <c r="B19" s="19">
        <f>B17*B16*1.25</f>
        <v>0.625</v>
      </c>
    </row>
    <row r="20" spans="1:6" ht="15.75">
      <c r="A20" s="13" t="s">
        <v>5</v>
      </c>
      <c r="B20" s="19">
        <f>((B15/B16)*B19)/B14</f>
        <v>2.3148148148148147E-3</v>
      </c>
    </row>
    <row r="21" spans="1:6" ht="15.75">
      <c r="A21" s="13" t="s">
        <v>6</v>
      </c>
      <c r="B21" s="19">
        <f>B19-B20</f>
        <v>0.62268518518518523</v>
      </c>
    </row>
    <row r="24" spans="1:6">
      <c r="B24" s="6" t="s">
        <v>16</v>
      </c>
      <c r="C24" s="6" t="s">
        <v>19</v>
      </c>
      <c r="D24" s="6" t="s">
        <v>23</v>
      </c>
      <c r="E24" s="6" t="s">
        <v>24</v>
      </c>
      <c r="F24" s="6" t="s">
        <v>20</v>
      </c>
    </row>
    <row r="25" spans="1:6">
      <c r="B25" s="6" t="s">
        <v>0</v>
      </c>
      <c r="C25" s="7">
        <v>38000000000</v>
      </c>
      <c r="D25" s="6">
        <v>62</v>
      </c>
      <c r="E25" s="6" t="s">
        <v>25</v>
      </c>
      <c r="F25" s="6" t="s">
        <v>28</v>
      </c>
    </row>
    <row r="26" spans="1:6">
      <c r="B26" s="6" t="s">
        <v>17</v>
      </c>
      <c r="C26" s="7">
        <v>270000000000.00003</v>
      </c>
      <c r="D26" s="6">
        <v>16</v>
      </c>
      <c r="E26" s="8">
        <v>36587</v>
      </c>
      <c r="F26" s="6" t="s">
        <v>28</v>
      </c>
    </row>
    <row r="27" spans="1:6">
      <c r="B27" s="6" t="s">
        <v>18</v>
      </c>
      <c r="C27" s="7">
        <v>11000000000</v>
      </c>
      <c r="D27" s="6">
        <v>50</v>
      </c>
      <c r="E27" s="6" t="s">
        <v>26</v>
      </c>
      <c r="F27" s="6" t="s">
        <v>28</v>
      </c>
    </row>
    <row r="28" spans="1:6">
      <c r="B28" s="6" t="s">
        <v>44</v>
      </c>
      <c r="C28" s="7">
        <v>220000000000</v>
      </c>
      <c r="D28" s="6">
        <v>164</v>
      </c>
      <c r="E28" s="6" t="s">
        <v>27</v>
      </c>
      <c r="F28" s="6" t="s">
        <v>40</v>
      </c>
    </row>
    <row r="29" spans="1:6">
      <c r="B29" s="6" t="s">
        <v>43</v>
      </c>
      <c r="C29" s="7">
        <v>230000000000</v>
      </c>
      <c r="D29" s="6">
        <v>164</v>
      </c>
      <c r="E29" s="6" t="s">
        <v>45</v>
      </c>
      <c r="F29" s="6" t="s">
        <v>40</v>
      </c>
    </row>
    <row r="30" spans="1:6">
      <c r="B30" s="6" t="s">
        <v>42</v>
      </c>
      <c r="C30" s="7">
        <v>130000000000</v>
      </c>
      <c r="D30" s="6">
        <v>164</v>
      </c>
      <c r="E30" s="6" t="s">
        <v>41</v>
      </c>
      <c r="F30" s="6" t="s">
        <v>40</v>
      </c>
    </row>
    <row r="31" spans="1:6">
      <c r="B31" s="6" t="s">
        <v>7</v>
      </c>
      <c r="C31" s="7">
        <v>180000000000</v>
      </c>
      <c r="D31" s="6">
        <v>180</v>
      </c>
      <c r="E31" s="8">
        <v>39574</v>
      </c>
      <c r="F31" s="6" t="s">
        <v>28</v>
      </c>
    </row>
    <row r="33" spans="1:4">
      <c r="C33" t="s">
        <v>30</v>
      </c>
    </row>
    <row r="35" spans="1:4" ht="23.25">
      <c r="A35" s="16" t="s">
        <v>31</v>
      </c>
    </row>
    <row r="36" spans="1:4">
      <c r="A36" t="s">
        <v>35</v>
      </c>
      <c r="B36" t="s">
        <v>32</v>
      </c>
    </row>
    <row r="37" spans="1:4">
      <c r="B37" t="s">
        <v>33</v>
      </c>
    </row>
    <row r="38" spans="1:4">
      <c r="B38" s="14">
        <v>2</v>
      </c>
      <c r="C38" s="14">
        <v>1000</v>
      </c>
    </row>
    <row r="39" spans="1:4">
      <c r="B39" s="14" t="s">
        <v>34</v>
      </c>
      <c r="C39" s="14">
        <v>250</v>
      </c>
      <c r="D39" t="s">
        <v>39</v>
      </c>
    </row>
    <row r="40" spans="1:4">
      <c r="B40" s="14"/>
      <c r="C40" s="14"/>
    </row>
    <row r="41" spans="1:4">
      <c r="B41" s="14" t="s">
        <v>38</v>
      </c>
      <c r="C41" s="14">
        <f>(B38*C39)/C38</f>
        <v>0.5</v>
      </c>
    </row>
    <row r="42" spans="1:4">
      <c r="B42" s="15"/>
      <c r="C42" s="15"/>
    </row>
    <row r="43" spans="1:4">
      <c r="A43" t="s">
        <v>36</v>
      </c>
      <c r="B43" s="14">
        <v>100</v>
      </c>
      <c r="C43" s="14">
        <v>10000</v>
      </c>
    </row>
    <row r="44" spans="1:4">
      <c r="B44" s="14" t="s">
        <v>34</v>
      </c>
      <c r="C44" s="14">
        <v>250</v>
      </c>
      <c r="D44" t="s">
        <v>39</v>
      </c>
    </row>
    <row r="45" spans="1:4">
      <c r="B45" s="14"/>
      <c r="C45" s="14"/>
    </row>
    <row r="46" spans="1:4">
      <c r="B46" s="14" t="s">
        <v>37</v>
      </c>
      <c r="C46" s="14">
        <f>(B43*C44)/C43</f>
        <v>2.5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7" sqref="A1:XFD1048576"/>
    </sheetView>
  </sheetViews>
  <sheetFormatPr defaultColWidth="8.85546875" defaultRowHeight="15"/>
  <sheetData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2013-06-25T15:22:39Z</dcterms:modified>
</cp:coreProperties>
</file>