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110" windowHeight="8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Q28" i="1"/>
  <c r="O28"/>
  <c r="M28"/>
  <c r="K28"/>
  <c r="Q20"/>
  <c r="P21"/>
  <c r="P22"/>
  <c r="P23"/>
  <c r="P24"/>
  <c r="P25"/>
  <c r="P26"/>
  <c r="P27"/>
  <c r="P28"/>
  <c r="P29"/>
  <c r="P20"/>
  <c r="O20"/>
  <c r="N21"/>
  <c r="N22"/>
  <c r="N23"/>
  <c r="N20"/>
  <c r="M20"/>
  <c r="L21"/>
  <c r="L22"/>
  <c r="L23"/>
  <c r="L24"/>
  <c r="L25"/>
  <c r="L20"/>
  <c r="K20"/>
  <c r="J21"/>
  <c r="J22"/>
  <c r="J23"/>
  <c r="J24"/>
  <c r="J25"/>
  <c r="J20"/>
  <c r="Q14"/>
  <c r="O14"/>
  <c r="M14"/>
  <c r="K14"/>
  <c r="Q7"/>
  <c r="P8"/>
  <c r="P9"/>
  <c r="P10"/>
  <c r="P11"/>
  <c r="P12"/>
  <c r="P13"/>
  <c r="P14"/>
  <c r="P15"/>
  <c r="P16"/>
  <c r="P7"/>
  <c r="O7"/>
  <c r="L12"/>
  <c r="L11"/>
  <c r="L10"/>
  <c r="L9"/>
  <c r="L8"/>
  <c r="L7"/>
  <c r="N8"/>
  <c r="N9"/>
  <c r="N10"/>
  <c r="N11"/>
  <c r="N7"/>
  <c r="M7"/>
  <c r="K7"/>
  <c r="J8"/>
  <c r="J9"/>
  <c r="J10"/>
  <c r="J11"/>
  <c r="J12"/>
  <c r="J7"/>
  <c r="G8"/>
</calcChain>
</file>

<file path=xl/sharedStrings.xml><?xml version="1.0" encoding="utf-8"?>
<sst xmlns="http://schemas.openxmlformats.org/spreadsheetml/2006/main" count="39" uniqueCount="28">
  <si>
    <t>Milikan Oil Drop Data Analysis</t>
  </si>
  <si>
    <t>Drop 1</t>
  </si>
  <si>
    <t>Drop 2</t>
  </si>
  <si>
    <t>Drop 3</t>
  </si>
  <si>
    <t>Drop 4</t>
  </si>
  <si>
    <t>Fall times  in seconds</t>
  </si>
  <si>
    <t>Rise times in seconds</t>
  </si>
  <si>
    <t>rise/fall distance mm</t>
  </si>
  <si>
    <t>rise/fall distance cm</t>
  </si>
  <si>
    <t>Fall velocities cm/s</t>
  </si>
  <si>
    <t>Rise Velocities cm/s</t>
  </si>
  <si>
    <t xml:space="preserve">Drop 4 </t>
  </si>
  <si>
    <t>SEMr1</t>
  </si>
  <si>
    <t>SEMr2</t>
  </si>
  <si>
    <t>SEMr3</t>
  </si>
  <si>
    <t>SEMr4</t>
  </si>
  <si>
    <t>ave rise 4</t>
  </si>
  <si>
    <t>ave rise 3</t>
  </si>
  <si>
    <t>ave rise 2</t>
  </si>
  <si>
    <t>ave rise 1</t>
  </si>
  <si>
    <t>SEMf4</t>
  </si>
  <si>
    <t>SEMf3</t>
  </si>
  <si>
    <t>SEMf2</t>
  </si>
  <si>
    <t>SEMf1</t>
  </si>
  <si>
    <t>ave fall 1</t>
  </si>
  <si>
    <t>ave fall 2</t>
  </si>
  <si>
    <t>ave fall 3</t>
  </si>
  <si>
    <t>ave fall 4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</si>
</sst>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Q29"/>
  <sheetViews>
    <sheetView tabSelected="1" topLeftCell="A6" workbookViewId="0">
      <selection activeCell="R11" sqref="R11"/>
    </sheetView>
  </sheetViews>
  <sheetFormatPr defaultRowHeight="15"/>
  <cols>
    <col min="15" max="15" width="12" bestFit="1" customWidth="1"/>
    <col min="17" max="17" width="11" bestFit="1" customWidth="1"/>
  </cols>
  <sheetData>
    <row r="2" spans="1:17">
      <c r="A2" t="s">
        <v>0</v>
      </c>
    </row>
    <row r="5" spans="1:17">
      <c r="A5" t="s">
        <v>5</v>
      </c>
      <c r="G5" t="s">
        <v>7</v>
      </c>
      <c r="J5" t="s">
        <v>9</v>
      </c>
    </row>
    <row r="6" spans="1:17">
      <c r="B6" t="s">
        <v>1</v>
      </c>
      <c r="C6" t="s">
        <v>2</v>
      </c>
      <c r="D6" t="s">
        <v>3</v>
      </c>
      <c r="E6" t="s">
        <v>4</v>
      </c>
      <c r="G6">
        <v>0.5</v>
      </c>
      <c r="J6" t="s">
        <v>1</v>
      </c>
      <c r="K6" t="s">
        <v>24</v>
      </c>
      <c r="L6" t="s">
        <v>2</v>
      </c>
      <c r="M6" t="s">
        <v>25</v>
      </c>
      <c r="N6" t="s">
        <v>3</v>
      </c>
      <c r="O6" t="s">
        <v>26</v>
      </c>
      <c r="P6" t="s">
        <v>4</v>
      </c>
      <c r="Q6" t="s">
        <v>27</v>
      </c>
    </row>
    <row r="7" spans="1:17">
      <c r="A7" s="1">
        <v>1</v>
      </c>
      <c r="B7">
        <v>11.25</v>
      </c>
      <c r="C7">
        <v>34.950000000000003</v>
      </c>
      <c r="D7">
        <v>13.08</v>
      </c>
      <c r="E7">
        <v>18.25</v>
      </c>
      <c r="G7" t="s">
        <v>8</v>
      </c>
      <c r="J7">
        <f>$G$8/B7</f>
        <v>4.4444444444444444E-3</v>
      </c>
      <c r="K7">
        <f>AVERAGE(J7:J12)</f>
        <v>3.600839453474679E-3</v>
      </c>
      <c r="L7">
        <f>$G$8/C7</f>
        <v>1.4306151645207439E-3</v>
      </c>
      <c r="M7">
        <f>AVERAGE(L7:L12)</f>
        <v>1.3998540074183132E-3</v>
      </c>
      <c r="N7">
        <f>$G$8/D7</f>
        <v>3.8226299694189606E-3</v>
      </c>
      <c r="O7">
        <f>AVERAGE(N7:N11)</f>
        <v>3.0690783507677901E-3</v>
      </c>
      <c r="P7">
        <f>$G$8/E7</f>
        <v>2.7397260273972603E-3</v>
      </c>
      <c r="Q7">
        <f>AVERAGE(P7:P16)</f>
        <v>2.1960539234890867E-3</v>
      </c>
    </row>
    <row r="8" spans="1:17">
      <c r="A8">
        <v>2</v>
      </c>
      <c r="B8">
        <v>11.12</v>
      </c>
      <c r="C8">
        <v>30.56</v>
      </c>
      <c r="D8">
        <v>18.079999999999998</v>
      </c>
      <c r="E8">
        <v>20.68</v>
      </c>
      <c r="G8">
        <f>$G$6/10</f>
        <v>0.05</v>
      </c>
      <c r="J8">
        <f t="shared" ref="J8:J12" si="0">$G$8/B8</f>
        <v>4.4964028776978424E-3</v>
      </c>
      <c r="L8">
        <f t="shared" ref="L8:L12" si="1">$G$8/C8</f>
        <v>1.636125654450262E-3</v>
      </c>
      <c r="N8">
        <f t="shared" ref="N8:N11" si="2">$G$8/D8</f>
        <v>2.7654867256637172E-3</v>
      </c>
      <c r="P8">
        <f t="shared" ref="P8:P16" si="3">$G$8/E8</f>
        <v>2.4177949709864605E-3</v>
      </c>
    </row>
    <row r="9" spans="1:17">
      <c r="A9">
        <v>3</v>
      </c>
      <c r="B9">
        <v>13.17</v>
      </c>
      <c r="C9">
        <v>30.43</v>
      </c>
      <c r="D9">
        <v>16.25</v>
      </c>
      <c r="E9">
        <v>21.95</v>
      </c>
      <c r="J9">
        <f t="shared" si="0"/>
        <v>3.7965072133637058E-3</v>
      </c>
      <c r="L9">
        <f t="shared" si="1"/>
        <v>1.6431153466973383E-3</v>
      </c>
      <c r="N9">
        <f t="shared" si="2"/>
        <v>3.0769230769230769E-3</v>
      </c>
      <c r="P9">
        <f t="shared" si="3"/>
        <v>2.2779043280182236E-3</v>
      </c>
    </row>
    <row r="10" spans="1:17">
      <c r="A10">
        <v>4</v>
      </c>
      <c r="B10">
        <v>17.559999999999999</v>
      </c>
      <c r="C10">
        <v>33.39</v>
      </c>
      <c r="D10">
        <v>17.3</v>
      </c>
      <c r="E10">
        <v>20.83</v>
      </c>
      <c r="J10">
        <f t="shared" si="0"/>
        <v>2.8473804100227792E-3</v>
      </c>
      <c r="L10">
        <f t="shared" si="1"/>
        <v>1.497454327643007E-3</v>
      </c>
      <c r="N10">
        <f t="shared" si="2"/>
        <v>2.8901734104046241E-3</v>
      </c>
      <c r="P10">
        <f t="shared" si="3"/>
        <v>2.4003840614498324E-3</v>
      </c>
    </row>
    <row r="11" spans="1:17">
      <c r="A11">
        <v>5</v>
      </c>
      <c r="B11">
        <v>16.059999999999999</v>
      </c>
      <c r="C11">
        <v>44.02</v>
      </c>
      <c r="D11">
        <v>17.920000000000002</v>
      </c>
      <c r="E11">
        <v>24.93</v>
      </c>
      <c r="J11">
        <f t="shared" si="0"/>
        <v>3.1133250311332506E-3</v>
      </c>
      <c r="L11">
        <f t="shared" si="1"/>
        <v>1.1358473421172195E-3</v>
      </c>
      <c r="N11">
        <f t="shared" si="2"/>
        <v>2.7901785714285715E-3</v>
      </c>
      <c r="P11">
        <f t="shared" si="3"/>
        <v>2.0056157240272766E-3</v>
      </c>
    </row>
    <row r="12" spans="1:17">
      <c r="A12">
        <v>6</v>
      </c>
      <c r="B12">
        <v>17.2</v>
      </c>
      <c r="C12">
        <v>47.35</v>
      </c>
      <c r="E12">
        <v>23.4</v>
      </c>
      <c r="J12">
        <f t="shared" si="0"/>
        <v>2.9069767441860469E-3</v>
      </c>
      <c r="L12">
        <f t="shared" si="1"/>
        <v>1.0559662090813093E-3</v>
      </c>
      <c r="P12">
        <f t="shared" si="3"/>
        <v>2.136752136752137E-3</v>
      </c>
    </row>
    <row r="13" spans="1:17">
      <c r="A13">
        <v>7</v>
      </c>
      <c r="E13">
        <v>25.1</v>
      </c>
      <c r="K13" t="s">
        <v>23</v>
      </c>
      <c r="M13" t="s">
        <v>22</v>
      </c>
      <c r="O13" t="s">
        <v>21</v>
      </c>
      <c r="P13">
        <f t="shared" si="3"/>
        <v>1.9920318725099601E-3</v>
      </c>
      <c r="Q13" t="s">
        <v>20</v>
      </c>
    </row>
    <row r="14" spans="1:17">
      <c r="A14">
        <v>8</v>
      </c>
      <c r="E14">
        <v>24.65</v>
      </c>
      <c r="K14">
        <f>STDEV(J7:J12)/SQRT(6)</f>
        <v>3.0761476998279931E-4</v>
      </c>
      <c r="M14">
        <f>STDEV(L7:L12)/SQRT(6)</f>
        <v>1.022139551531873E-4</v>
      </c>
      <c r="O14">
        <f>STDEV(N7:N11)/SQRT(5)</f>
        <v>1.9619652406903076E-4</v>
      </c>
      <c r="P14">
        <f t="shared" si="3"/>
        <v>2.0283975659229213E-3</v>
      </c>
      <c r="Q14">
        <f>STDEV(P7:P16)/SQRT(10)</f>
        <v>8.719896975717368E-5</v>
      </c>
    </row>
    <row r="15" spans="1:17">
      <c r="A15">
        <v>9</v>
      </c>
      <c r="E15">
        <v>22.81</v>
      </c>
      <c r="P15">
        <f t="shared" si="3"/>
        <v>2.1920210434020169E-3</v>
      </c>
    </row>
    <row r="16" spans="1:17">
      <c r="A16">
        <v>10</v>
      </c>
      <c r="E16">
        <v>28.25</v>
      </c>
      <c r="P16">
        <f t="shared" si="3"/>
        <v>1.769911504424779E-3</v>
      </c>
    </row>
    <row r="18" spans="1:17">
      <c r="A18" t="s">
        <v>6</v>
      </c>
      <c r="J18" t="s">
        <v>10</v>
      </c>
    </row>
    <row r="19" spans="1:17">
      <c r="B19" t="s">
        <v>1</v>
      </c>
      <c r="C19" t="s">
        <v>2</v>
      </c>
      <c r="D19" t="s">
        <v>3</v>
      </c>
      <c r="E19" t="s">
        <v>4</v>
      </c>
      <c r="J19" t="s">
        <v>1</v>
      </c>
      <c r="K19" t="s">
        <v>19</v>
      </c>
      <c r="L19" t="s">
        <v>2</v>
      </c>
      <c r="M19" t="s">
        <v>18</v>
      </c>
      <c r="N19" t="s">
        <v>3</v>
      </c>
      <c r="O19" t="s">
        <v>17</v>
      </c>
      <c r="P19" t="s">
        <v>11</v>
      </c>
      <c r="Q19" t="s">
        <v>16</v>
      </c>
    </row>
    <row r="20" spans="1:17">
      <c r="A20">
        <v>1</v>
      </c>
      <c r="B20">
        <v>9.4600000000000009</v>
      </c>
      <c r="C20">
        <v>3.96</v>
      </c>
      <c r="D20">
        <v>12.28</v>
      </c>
      <c r="E20">
        <v>3.37</v>
      </c>
      <c r="J20">
        <f>$G$8/B20</f>
        <v>5.2854122621564482E-3</v>
      </c>
      <c r="K20">
        <f>AVERAGE(J20:J25)</f>
        <v>5.3309810739258353E-3</v>
      </c>
      <c r="L20">
        <f>$G$8/C20</f>
        <v>1.2626262626262628E-2</v>
      </c>
      <c r="M20">
        <f>AVERAGE(L20:L25)</f>
        <v>1.6331344265472458E-2</v>
      </c>
      <c r="N20">
        <f>$G$8/D20</f>
        <v>4.0716612377850164E-3</v>
      </c>
      <c r="O20">
        <f>AVERAGE(N20:N23)</f>
        <v>4.1503714979561086E-3</v>
      </c>
      <c r="P20">
        <f>$G$8/E20</f>
        <v>1.483679525222552E-2</v>
      </c>
      <c r="Q20">
        <f>AVERAGE(P20:P29)</f>
        <v>2.0237685582987251E-2</v>
      </c>
    </row>
    <row r="21" spans="1:17">
      <c r="A21">
        <v>2</v>
      </c>
      <c r="B21">
        <v>9.5500000000000007</v>
      </c>
      <c r="C21">
        <v>2.56</v>
      </c>
      <c r="D21">
        <v>11.5</v>
      </c>
      <c r="E21">
        <v>3.27</v>
      </c>
      <c r="J21">
        <f t="shared" ref="J21:J25" si="4">$G$8/B21</f>
        <v>5.235602094240838E-3</v>
      </c>
      <c r="L21">
        <f t="shared" ref="L21:L25" si="5">$G$8/C21</f>
        <v>1.953125E-2</v>
      </c>
      <c r="N21">
        <f t="shared" ref="N21:N23" si="6">$G$8/D21</f>
        <v>4.3478260869565218E-3</v>
      </c>
      <c r="P21">
        <f t="shared" ref="P21:P29" si="7">$G$8/E21</f>
        <v>1.5290519877675842E-2</v>
      </c>
    </row>
    <row r="22" spans="1:17">
      <c r="A22">
        <v>3</v>
      </c>
      <c r="B22">
        <v>4.95</v>
      </c>
      <c r="C22">
        <v>4.95</v>
      </c>
      <c r="D22">
        <v>12.71</v>
      </c>
      <c r="E22">
        <v>2.2799999999999998</v>
      </c>
      <c r="J22">
        <f t="shared" si="4"/>
        <v>1.0101010101010102E-2</v>
      </c>
      <c r="L22">
        <f t="shared" si="5"/>
        <v>1.0101010101010102E-2</v>
      </c>
      <c r="N22">
        <f t="shared" si="6"/>
        <v>3.9339103068450039E-3</v>
      </c>
      <c r="P22">
        <f t="shared" si="7"/>
        <v>2.1929824561403511E-2</v>
      </c>
    </row>
    <row r="23" spans="1:17">
      <c r="A23">
        <v>4</v>
      </c>
      <c r="B23">
        <v>13.28</v>
      </c>
      <c r="C23">
        <v>4.3600000000000003</v>
      </c>
      <c r="D23">
        <v>11.77</v>
      </c>
      <c r="E23">
        <v>2.71</v>
      </c>
      <c r="J23">
        <f t="shared" si="4"/>
        <v>3.7650602409638558E-3</v>
      </c>
      <c r="L23">
        <f t="shared" si="5"/>
        <v>1.1467889908256881E-2</v>
      </c>
      <c r="N23">
        <f t="shared" si="6"/>
        <v>4.248088360237893E-3</v>
      </c>
      <c r="P23">
        <f t="shared" si="7"/>
        <v>1.8450184501845018E-2</v>
      </c>
    </row>
    <row r="24" spans="1:17">
      <c r="A24">
        <v>5</v>
      </c>
      <c r="B24">
        <v>13.18</v>
      </c>
      <c r="C24">
        <v>2.2200000000000002</v>
      </c>
      <c r="E24">
        <v>2.2799999999999998</v>
      </c>
      <c r="J24">
        <f t="shared" si="4"/>
        <v>3.7936267071320183E-3</v>
      </c>
      <c r="L24">
        <f t="shared" si="5"/>
        <v>2.2522522522522521E-2</v>
      </c>
      <c r="P24">
        <f t="shared" si="7"/>
        <v>2.1929824561403511E-2</v>
      </c>
    </row>
    <row r="25" spans="1:17">
      <c r="A25">
        <v>6</v>
      </c>
      <c r="B25">
        <v>13.14</v>
      </c>
      <c r="C25">
        <v>2.2999999999999998</v>
      </c>
      <c r="E25">
        <v>2.52</v>
      </c>
      <c r="J25">
        <f t="shared" si="4"/>
        <v>3.8051750380517506E-3</v>
      </c>
      <c r="L25">
        <f t="shared" si="5"/>
        <v>2.1739130434782612E-2</v>
      </c>
      <c r="P25">
        <f t="shared" si="7"/>
        <v>1.9841269841269844E-2</v>
      </c>
    </row>
    <row r="26" spans="1:17">
      <c r="A26">
        <v>7</v>
      </c>
      <c r="E26">
        <v>2.0499999999999998</v>
      </c>
      <c r="P26">
        <f t="shared" si="7"/>
        <v>2.4390243902439029E-2</v>
      </c>
    </row>
    <row r="27" spans="1:17">
      <c r="A27">
        <v>8</v>
      </c>
      <c r="E27">
        <v>2.12</v>
      </c>
      <c r="K27" t="s">
        <v>12</v>
      </c>
      <c r="M27" t="s">
        <v>13</v>
      </c>
      <c r="O27" t="s">
        <v>14</v>
      </c>
      <c r="P27">
        <f t="shared" si="7"/>
        <v>2.358490566037736E-2</v>
      </c>
      <c r="Q27" t="s">
        <v>15</v>
      </c>
    </row>
    <row r="28" spans="1:17">
      <c r="A28">
        <v>9</v>
      </c>
      <c r="E28">
        <v>2</v>
      </c>
      <c r="K28">
        <f>STDEV(J20:J25)/SQRT(6)</f>
        <v>9.9846550848310071E-4</v>
      </c>
      <c r="M28">
        <f>STDEV(L20:L25)/SQRT(6)</f>
        <v>2.2657752037085086E-3</v>
      </c>
      <c r="O28">
        <f>STDEV(N20:N23)/SQRT(4)</f>
        <v>9.2008900024652751E-5</v>
      </c>
      <c r="P28">
        <f t="shared" si="7"/>
        <v>2.5000000000000001E-2</v>
      </c>
      <c r="Q28">
        <f>STDEV(P20:P29)/SQRT(10)</f>
        <v>1.1716549306325515E-3</v>
      </c>
    </row>
    <row r="29" spans="1:17">
      <c r="A29">
        <v>10</v>
      </c>
      <c r="E29">
        <v>2.92</v>
      </c>
      <c r="P29">
        <f t="shared" si="7"/>
        <v>1.7123287671232879E-2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Arriana Pregenzer</dc:creator>
  <cp:lastModifiedBy>Arriana Pregenzer</cp:lastModifiedBy>
  <dcterms:created xsi:type="dcterms:W3CDTF">2008-11-25T22:56:14Z</dcterms:created>
  <dcterms:modified xsi:type="dcterms:W3CDTF">2008-11-25T23:39:16Z</dcterms:modified>
</cp:coreProperties>
</file>