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1955" tabRatio="894"/>
  </bookViews>
  <sheets>
    <sheet name="Chart1" sheetId="9" r:id="rId1"/>
    <sheet name="Summary" sheetId="8" r:id="rId2"/>
    <sheet name="TV-21C-72h" sheetId="14" r:id="rId3"/>
    <sheet name="TIV-21C-72h" sheetId="10" r:id="rId4"/>
    <sheet name="TIV-30C-72h" sheetId="11" r:id="rId5"/>
    <sheet name="TV-37C-72h" sheetId="13" r:id="rId6"/>
    <sheet name="TIV-37C-72h" sheetId="12" r:id="rId7"/>
    <sheet name="TIII-21C-24h" sheetId="3" r:id="rId8"/>
    <sheet name="TIII-30C-24h" sheetId="6" r:id="rId9"/>
    <sheet name="TII-30C-48h" sheetId="2" r:id="rId10"/>
    <sheet name="TIII-37C-24h" sheetId="7" r:id="rId11"/>
    <sheet name="TII-37C-48h" sheetId="4" r:id="rId12"/>
    <sheet name="TII-42C-48h" sheetId="5" r:id="rId13"/>
    <sheet name="TI-37C-48h" sheetId="1" r:id="rId14"/>
  </sheets>
  <calcPr calcId="125725"/>
</workbook>
</file>

<file path=xl/calcChain.xml><?xml version="1.0" encoding="utf-8"?>
<calcChain xmlns="http://schemas.openxmlformats.org/spreadsheetml/2006/main">
  <c r="G12" i="8"/>
  <c r="F12"/>
  <c r="E12"/>
  <c r="D12"/>
  <c r="G6"/>
  <c r="F6"/>
  <c r="E6"/>
  <c r="D6"/>
  <c r="D4"/>
  <c r="D7"/>
  <c r="D8"/>
  <c r="D9"/>
  <c r="D10"/>
  <c r="D11"/>
  <c r="D13"/>
  <c r="E4"/>
  <c r="F4"/>
  <c r="G4"/>
  <c r="E7"/>
  <c r="F7"/>
  <c r="G7"/>
  <c r="E8"/>
  <c r="F8"/>
  <c r="G8"/>
  <c r="E9"/>
  <c r="F9"/>
  <c r="G9"/>
  <c r="E10"/>
  <c r="F10"/>
  <c r="G10"/>
  <c r="E11"/>
  <c r="F11"/>
  <c r="G11"/>
  <c r="E13"/>
  <c r="F13"/>
  <c r="G13"/>
  <c r="I4" i="7"/>
  <c r="I3"/>
  <c r="I11"/>
  <c r="I10"/>
  <c r="I11" i="13"/>
  <c r="I10"/>
  <c r="I8"/>
  <c r="I7"/>
  <c r="I4"/>
  <c r="I3"/>
  <c r="I11" i="11"/>
  <c r="I10"/>
  <c r="I11" i="14"/>
  <c r="I10"/>
  <c r="I3"/>
  <c r="I4"/>
  <c r="I8"/>
  <c r="I7"/>
  <c r="I11" i="12"/>
  <c r="I10"/>
  <c r="I3"/>
  <c r="I4"/>
  <c r="I4" i="11"/>
  <c r="I3"/>
  <c r="I11" i="10"/>
  <c r="I4"/>
  <c r="I10"/>
  <c r="I3"/>
  <c r="I11" i="6"/>
  <c r="I4"/>
  <c r="I11" i="3"/>
  <c r="I4"/>
  <c r="I12" i="5"/>
  <c r="I3"/>
  <c r="I12" i="4"/>
  <c r="I4"/>
  <c r="I11" i="2"/>
  <c r="I4"/>
  <c r="I4" i="1"/>
  <c r="I3"/>
  <c r="I11"/>
  <c r="I10"/>
  <c r="I10" i="6"/>
  <c r="I3"/>
  <c r="I10" i="3"/>
  <c r="I3"/>
  <c r="I11" i="5"/>
  <c r="I2"/>
  <c r="I11" i="4"/>
  <c r="I3"/>
  <c r="I10" i="2"/>
  <c r="I3"/>
</calcChain>
</file>

<file path=xl/sharedStrings.xml><?xml version="1.0" encoding="utf-8"?>
<sst xmlns="http://schemas.openxmlformats.org/spreadsheetml/2006/main" count="80" uniqueCount="18">
  <si>
    <t>Blank</t>
  </si>
  <si>
    <t>Acetic Acid</t>
  </si>
  <si>
    <t>LB Broth</t>
  </si>
  <si>
    <t>M9 inconsistent</t>
  </si>
  <si>
    <t>M9 Medium</t>
  </si>
  <si>
    <t>Inconsistency</t>
  </si>
  <si>
    <t>**at 150 rpm</t>
  </si>
  <si>
    <t>**at 30 rpm</t>
  </si>
  <si>
    <t>**at 1 rpm rocking</t>
  </si>
  <si>
    <t>**at 0 rpm</t>
  </si>
  <si>
    <t>M9</t>
  </si>
  <si>
    <t>LB</t>
  </si>
  <si>
    <t>Abs</t>
  </si>
  <si>
    <t>Dev</t>
  </si>
  <si>
    <t>Incubation Time (hr)</t>
  </si>
  <si>
    <t>Temperature (C)</t>
  </si>
  <si>
    <t>M9 (2)</t>
  </si>
  <si>
    <t>**at 50 rpm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</si>
</sst>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0" fontId="0" fillId="6" borderId="0" xfId="0" applyFill="1"/>
    <xf numFmtId="0" fontId="0" fillId="4" borderId="0" xfId="0" applyFill="1"/>
    <xf numFmtId="0" fontId="0" fillId="0" borderId="2" xfId="0" applyBorder="1"/>
    <xf numFmtId="0" fontId="0" fillId="0" borderId="3" xfId="0" applyBorder="1"/>
    <xf numFmtId="0" fontId="0" fillId="3" borderId="1" xfId="0" applyFill="1" applyBorder="1"/>
    <xf numFmtId="0" fontId="0" fillId="2" borderId="1" xfId="0" applyFill="1" applyBorder="1"/>
    <xf numFmtId="0" fontId="0" fillId="4" borderId="5" xfId="0" applyFill="1" applyBorder="1"/>
    <xf numFmtId="0" fontId="0" fillId="5" borderId="0" xfId="0" applyFill="1"/>
    <xf numFmtId="0" fontId="0" fillId="0" borderId="4" xfId="0" applyFill="1" applyBorder="1"/>
    <xf numFmtId="0" fontId="0" fillId="6" borderId="1" xfId="0" applyFill="1" applyBorder="1"/>
    <xf numFmtId="0" fontId="0" fillId="5" borderId="1" xfId="0" applyFill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7" borderId="0" xfId="0" applyFill="1"/>
    <xf numFmtId="164" fontId="0" fillId="7" borderId="0" xfId="0" applyNumberFormat="1" applyFill="1"/>
    <xf numFmtId="0" fontId="0" fillId="7" borderId="1" xfId="0" applyFill="1" applyBorder="1"/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theme" Target="theme/theme1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4"/>
          <c:order val="0"/>
          <c:tx>
            <c:v>72 hr M9</c:v>
          </c:tx>
          <c:errBars>
            <c:errDir val="y"/>
            <c:errBarType val="both"/>
            <c:errValType val="cust"/>
            <c:plus>
              <c:numRef>
                <c:f>(Summary!$E$6,Summary!$E$9,Summary!$E$12)</c:f>
                <c:numCache>
                  <c:formatCode>General</c:formatCode>
                  <c:ptCount val="3"/>
                  <c:pt idx="0">
                    <c:v>1.3317489233354551E-2</c:v>
                  </c:pt>
                  <c:pt idx="1">
                    <c:v>1.9565895720930308E-2</c:v>
                  </c:pt>
                  <c:pt idx="2">
                    <c:v>3.702542124246265E-2</c:v>
                  </c:pt>
                </c:numCache>
              </c:numRef>
            </c:plus>
            <c:minus>
              <c:numRef>
                <c:f>(Summary!$E$6,Summary!$E$9,Summary!$E$12)</c:f>
                <c:numCache>
                  <c:formatCode>General</c:formatCode>
                  <c:ptCount val="3"/>
                  <c:pt idx="0">
                    <c:v>1.3317489233354551E-2</c:v>
                  </c:pt>
                  <c:pt idx="1">
                    <c:v>1.9565895720930308E-2</c:v>
                  </c:pt>
                  <c:pt idx="2">
                    <c:v>3.702542124246265E-2</c:v>
                  </c:pt>
                </c:numCache>
              </c:numRef>
            </c:minus>
          </c:errBars>
          <c:xVal>
            <c:numRef>
              <c:f>(Summary!$B$4,Summary!$B$7,Summary!$B$10)</c:f>
              <c:numCache>
                <c:formatCode>General</c:formatCode>
                <c:ptCount val="3"/>
                <c:pt idx="0">
                  <c:v>21</c:v>
                </c:pt>
                <c:pt idx="1">
                  <c:v>30</c:v>
                </c:pt>
                <c:pt idx="2">
                  <c:v>37</c:v>
                </c:pt>
              </c:numCache>
            </c:numRef>
          </c:xVal>
          <c:yVal>
            <c:numRef>
              <c:f>(Summary!$D$6,Summary!$D$9,Summary!$D$12)</c:f>
              <c:numCache>
                <c:formatCode>0.000</c:formatCode>
                <c:ptCount val="3"/>
                <c:pt idx="0">
                  <c:v>0.10333928571428573</c:v>
                </c:pt>
                <c:pt idx="1">
                  <c:v>0.12795833333333334</c:v>
                </c:pt>
                <c:pt idx="2">
                  <c:v>0.16075000000000009</c:v>
                </c:pt>
              </c:numCache>
            </c:numRef>
          </c:yVal>
        </c:ser>
        <c:ser>
          <c:idx val="0"/>
          <c:order val="1"/>
          <c:tx>
            <c:v>48 hr M9</c:v>
          </c:tx>
          <c:errBars>
            <c:errDir val="y"/>
            <c:errBarType val="both"/>
            <c:errValType val="cust"/>
            <c:plus>
              <c:numRef>
                <c:f>(Summary!$E$5,Summary!$E$8,Summary!$E$11,Summary!$E$13)</c:f>
                <c:numCache>
                  <c:formatCode>General</c:formatCode>
                  <c:ptCount val="4"/>
                  <c:pt idx="1">
                    <c:v>5.1315096515886623E-2</c:v>
                  </c:pt>
                  <c:pt idx="2">
                    <c:v>6.2550617184364568E-2</c:v>
                  </c:pt>
                  <c:pt idx="3">
                    <c:v>1.2600479346916897E-2</c:v>
                  </c:pt>
                </c:numCache>
              </c:numRef>
            </c:plus>
            <c:minus>
              <c:numRef>
                <c:f>(Summary!$E$5,Summary!$E$8,Summary!$E$11,Summary!$E$13)</c:f>
                <c:numCache>
                  <c:formatCode>General</c:formatCode>
                  <c:ptCount val="4"/>
                  <c:pt idx="1">
                    <c:v>5.1315096515886623E-2</c:v>
                  </c:pt>
                  <c:pt idx="2">
                    <c:v>6.2550617184364568E-2</c:v>
                  </c:pt>
                  <c:pt idx="3">
                    <c:v>1.2600479346916897E-2</c:v>
                  </c:pt>
                </c:numCache>
              </c:numRef>
            </c:minus>
          </c:errBars>
          <c:xVal>
            <c:numRef>
              <c:f>(Summary!$B$4,Summary!$B$7,Summary!$B$10,Summary!$B$13)</c:f>
              <c:numCache>
                <c:formatCode>General</c:formatCode>
                <c:ptCount val="4"/>
                <c:pt idx="0">
                  <c:v>21</c:v>
                </c:pt>
                <c:pt idx="1">
                  <c:v>30</c:v>
                </c:pt>
                <c:pt idx="2">
                  <c:v>37</c:v>
                </c:pt>
                <c:pt idx="3">
                  <c:v>42</c:v>
                </c:pt>
              </c:numCache>
            </c:numRef>
          </c:xVal>
          <c:yVal>
            <c:numRef>
              <c:f>(Summary!$D$5,Summary!$D$8,Summary!$D$11,Summary!$D$13)</c:f>
              <c:numCache>
                <c:formatCode>0.000</c:formatCode>
                <c:ptCount val="4"/>
                <c:pt idx="1">
                  <c:v>0.24125000000000005</c:v>
                </c:pt>
                <c:pt idx="2">
                  <c:v>0.18966666666666668</c:v>
                </c:pt>
                <c:pt idx="3">
                  <c:v>9.2185185185185203E-2</c:v>
                </c:pt>
              </c:numCache>
            </c:numRef>
          </c:yVal>
        </c:ser>
        <c:ser>
          <c:idx val="1"/>
          <c:order val="2"/>
          <c:tx>
            <c:v>24 hr M9</c:v>
          </c:tx>
          <c:errBars>
            <c:errDir val="y"/>
            <c:errBarType val="both"/>
            <c:errValType val="cust"/>
            <c:plus>
              <c:numRef>
                <c:f>(Summary!$E$4,Summary!$E$7,Summary!$E$10)</c:f>
                <c:numCache>
                  <c:formatCode>General</c:formatCode>
                  <c:ptCount val="3"/>
                  <c:pt idx="0">
                    <c:v>1.4234858821700992E-2</c:v>
                  </c:pt>
                  <c:pt idx="1">
                    <c:v>8.2495516211703909E-2</c:v>
                  </c:pt>
                  <c:pt idx="2">
                    <c:v>4.3660988478201275E-2</c:v>
                  </c:pt>
                </c:numCache>
              </c:numRef>
            </c:plus>
            <c:minus>
              <c:numRef>
                <c:f>(Summary!$E$4,Summary!$E$7,Summary!$E$10)</c:f>
                <c:numCache>
                  <c:formatCode>General</c:formatCode>
                  <c:ptCount val="3"/>
                  <c:pt idx="0">
                    <c:v>1.4234858821700992E-2</c:v>
                  </c:pt>
                  <c:pt idx="1">
                    <c:v>8.2495516211703909E-2</c:v>
                  </c:pt>
                  <c:pt idx="2">
                    <c:v>4.3660988478201275E-2</c:v>
                  </c:pt>
                </c:numCache>
              </c:numRef>
            </c:minus>
          </c:errBars>
          <c:xVal>
            <c:numRef>
              <c:f>(Summary!$B$4,Summary!$B$7,Summary!$B$10)</c:f>
              <c:numCache>
                <c:formatCode>General</c:formatCode>
                <c:ptCount val="3"/>
                <c:pt idx="0">
                  <c:v>21</c:v>
                </c:pt>
                <c:pt idx="1">
                  <c:v>30</c:v>
                </c:pt>
                <c:pt idx="2">
                  <c:v>37</c:v>
                </c:pt>
              </c:numCache>
            </c:numRef>
          </c:xVal>
          <c:yVal>
            <c:numRef>
              <c:f>(Summary!$D$4,Summary!$D$7,Summary!$D$10)</c:f>
              <c:numCache>
                <c:formatCode>0.000</c:formatCode>
                <c:ptCount val="3"/>
                <c:pt idx="0">
                  <c:v>8.1416666666666665E-2</c:v>
                </c:pt>
                <c:pt idx="1">
                  <c:v>0.31364583333333323</c:v>
                </c:pt>
                <c:pt idx="2">
                  <c:v>0.25137500000000002</c:v>
                </c:pt>
              </c:numCache>
            </c:numRef>
          </c:yVal>
        </c:ser>
        <c:ser>
          <c:idx val="5"/>
          <c:order val="3"/>
          <c:tx>
            <c:v>72 hr LB</c:v>
          </c:tx>
          <c:errBars>
            <c:errDir val="y"/>
            <c:errBarType val="both"/>
            <c:errValType val="cust"/>
            <c:plus>
              <c:numRef>
                <c:f>(Summary!$G$6,Summary!$G$9,Summary!$G$12)</c:f>
                <c:numCache>
                  <c:formatCode>General</c:formatCode>
                  <c:ptCount val="3"/>
                  <c:pt idx="0">
                    <c:v>2.0711556036645859E-2</c:v>
                  </c:pt>
                  <c:pt idx="1">
                    <c:v>1.3550812002564885E-2</c:v>
                  </c:pt>
                  <c:pt idx="2">
                    <c:v>2.6769925865000099E-2</c:v>
                  </c:pt>
                </c:numCache>
              </c:numRef>
            </c:plus>
            <c:minus>
              <c:numRef>
                <c:f>(Summary!$G$6,Summary!$G$9,Summary!$G$12)</c:f>
                <c:numCache>
                  <c:formatCode>General</c:formatCode>
                  <c:ptCount val="3"/>
                  <c:pt idx="0">
                    <c:v>2.0711556036645859E-2</c:v>
                  </c:pt>
                  <c:pt idx="1">
                    <c:v>1.3550812002564885E-2</c:v>
                  </c:pt>
                  <c:pt idx="2">
                    <c:v>2.6769925865000099E-2</c:v>
                  </c:pt>
                </c:numCache>
              </c:numRef>
            </c:minus>
          </c:errBars>
          <c:xVal>
            <c:numRef>
              <c:f>(Summary!$B$4,Summary!$B$7,Summary!$B$10)</c:f>
              <c:numCache>
                <c:formatCode>General</c:formatCode>
                <c:ptCount val="3"/>
                <c:pt idx="0">
                  <c:v>21</c:v>
                </c:pt>
                <c:pt idx="1">
                  <c:v>30</c:v>
                </c:pt>
                <c:pt idx="2">
                  <c:v>37</c:v>
                </c:pt>
              </c:numCache>
            </c:numRef>
          </c:xVal>
          <c:yVal>
            <c:numRef>
              <c:f>(Summary!$F$6,Summary!$F$9,Summary!$F$12)</c:f>
              <c:numCache>
                <c:formatCode>0.000</c:formatCode>
                <c:ptCount val="3"/>
                <c:pt idx="0">
                  <c:v>9.088888888888888E-2</c:v>
                </c:pt>
                <c:pt idx="1">
                  <c:v>0.10052173913043477</c:v>
                </c:pt>
                <c:pt idx="2">
                  <c:v>0.11222222222222225</c:v>
                </c:pt>
              </c:numCache>
            </c:numRef>
          </c:yVal>
        </c:ser>
        <c:ser>
          <c:idx val="3"/>
          <c:order val="4"/>
          <c:tx>
            <c:v>48 hr LB</c:v>
          </c:tx>
          <c:errBars>
            <c:errDir val="y"/>
            <c:errBarType val="both"/>
            <c:errValType val="cust"/>
            <c:plus>
              <c:numRef>
                <c:f>(Summary!$G$5,Summary!$G$8,Summary!$G$11,Summary!$G$13)</c:f>
                <c:numCache>
                  <c:formatCode>General</c:formatCode>
                  <c:ptCount val="4"/>
                  <c:pt idx="1">
                    <c:v>4.9866125122999302E-2</c:v>
                  </c:pt>
                  <c:pt idx="2">
                    <c:v>3.4719580575840868E-2</c:v>
                  </c:pt>
                  <c:pt idx="3">
                    <c:v>9.4355649039933407E-3</c:v>
                  </c:pt>
                </c:numCache>
              </c:numRef>
            </c:plus>
            <c:minus>
              <c:numRef>
                <c:f>(Summary!$G$5,Summary!$G$8,Summary!$G$11,Summary!$G$13)</c:f>
                <c:numCache>
                  <c:formatCode>General</c:formatCode>
                  <c:ptCount val="4"/>
                  <c:pt idx="1">
                    <c:v>4.9866125122999302E-2</c:v>
                  </c:pt>
                  <c:pt idx="2">
                    <c:v>3.4719580575840868E-2</c:v>
                  </c:pt>
                  <c:pt idx="3">
                    <c:v>9.4355649039933407E-3</c:v>
                  </c:pt>
                </c:numCache>
              </c:numRef>
            </c:minus>
          </c:errBars>
          <c:xVal>
            <c:numRef>
              <c:f>(Summary!$B$4,Summary!$B$7,Summary!$B$10,Summary!$B$13)</c:f>
              <c:numCache>
                <c:formatCode>General</c:formatCode>
                <c:ptCount val="4"/>
                <c:pt idx="0">
                  <c:v>21</c:v>
                </c:pt>
                <c:pt idx="1">
                  <c:v>30</c:v>
                </c:pt>
                <c:pt idx="2">
                  <c:v>37</c:v>
                </c:pt>
                <c:pt idx="3">
                  <c:v>42</c:v>
                </c:pt>
              </c:numCache>
            </c:numRef>
          </c:xVal>
          <c:yVal>
            <c:numRef>
              <c:f>(Summary!$F$5,Summary!$F$8,Summary!$F$11,Summary!$F$13)</c:f>
              <c:numCache>
                <c:formatCode>0.000</c:formatCode>
                <c:ptCount val="4"/>
                <c:pt idx="1">
                  <c:v>0.20374999999999999</c:v>
                </c:pt>
                <c:pt idx="2">
                  <c:v>0.12083333333333339</c:v>
                </c:pt>
                <c:pt idx="3">
                  <c:v>6.826666666666667E-2</c:v>
                </c:pt>
              </c:numCache>
            </c:numRef>
          </c:yVal>
        </c:ser>
        <c:ser>
          <c:idx val="2"/>
          <c:order val="5"/>
          <c:tx>
            <c:v>24 hr LB</c:v>
          </c:tx>
          <c:errBars>
            <c:errDir val="y"/>
            <c:errBarType val="both"/>
            <c:errValType val="cust"/>
            <c:plus>
              <c:numRef>
                <c:f>(Summary!$G$4,Summary!$G$7,Summary!$G$10)</c:f>
                <c:numCache>
                  <c:formatCode>General</c:formatCode>
                  <c:ptCount val="3"/>
                  <c:pt idx="0">
                    <c:v>2.3301437799974858E-2</c:v>
                  </c:pt>
                  <c:pt idx="1">
                    <c:v>7.6364325408106462E-2</c:v>
                  </c:pt>
                  <c:pt idx="2">
                    <c:v>6.0464385616581823E-2</c:v>
                  </c:pt>
                </c:numCache>
              </c:numRef>
            </c:plus>
            <c:minus>
              <c:numRef>
                <c:f>(Summary!$G$4,Summary!$G$7,Summary!$G$10)</c:f>
                <c:numCache>
                  <c:formatCode>General</c:formatCode>
                  <c:ptCount val="3"/>
                  <c:pt idx="0">
                    <c:v>2.3301437799974858E-2</c:v>
                  </c:pt>
                  <c:pt idx="1">
                    <c:v>7.6364325408106462E-2</c:v>
                  </c:pt>
                  <c:pt idx="2">
                    <c:v>6.0464385616581823E-2</c:v>
                  </c:pt>
                </c:numCache>
              </c:numRef>
            </c:minus>
          </c:errBars>
          <c:xVal>
            <c:numRef>
              <c:f>(Summary!$B$4,Summary!$B$7,Summary!$B$10)</c:f>
              <c:numCache>
                <c:formatCode>General</c:formatCode>
                <c:ptCount val="3"/>
                <c:pt idx="0">
                  <c:v>21</c:v>
                </c:pt>
                <c:pt idx="1">
                  <c:v>30</c:v>
                </c:pt>
                <c:pt idx="2">
                  <c:v>37</c:v>
                </c:pt>
              </c:numCache>
            </c:numRef>
          </c:xVal>
          <c:yVal>
            <c:numRef>
              <c:f>(Summary!$F$4,Summary!$F$7,Summary!$F$10)</c:f>
              <c:numCache>
                <c:formatCode>0.000</c:formatCode>
                <c:ptCount val="3"/>
                <c:pt idx="0">
                  <c:v>0.10797916666666668</c:v>
                </c:pt>
                <c:pt idx="1">
                  <c:v>0.55564583333333351</c:v>
                </c:pt>
                <c:pt idx="2">
                  <c:v>0.25876190476190475</c:v>
                </c:pt>
              </c:numCache>
            </c:numRef>
          </c:yVal>
        </c:ser>
        <c:axId val="79368960"/>
        <c:axId val="79371264"/>
      </c:scatterChart>
      <c:valAx>
        <c:axId val="79368960"/>
        <c:scaling>
          <c:orientation val="minMax"/>
          <c:min val="20"/>
        </c:scaling>
        <c:axPos val="b"/>
        <c:title>
          <c:tx>
            <c:strRef>
              <c:f>Summary!$B$2</c:f>
              <c:strCache>
                <c:ptCount val="1"/>
                <c:pt idx="0">
                  <c:v>Temperature (C)</c:v>
                </c:pt>
              </c:strCache>
            </c:strRef>
          </c:tx>
          <c:layout/>
          <c:txPr>
            <a:bodyPr/>
            <a:lstStyle/>
            <a:p>
              <a:pPr>
                <a:defRPr sz="1200"/>
              </a:pPr>
              <a:endParaRPr lang="en-US"/>
            </a:p>
          </c:txPr>
        </c:title>
        <c:numFmt formatCode="General" sourceLinked="0"/>
        <c:tickLblPos val="nextTo"/>
        <c:crossAx val="79371264"/>
        <c:crosses val="autoZero"/>
        <c:crossBetween val="midCat"/>
      </c:valAx>
      <c:valAx>
        <c:axId val="79371264"/>
        <c:scaling>
          <c:orientation val="minMax"/>
          <c:max val="0.65000000000000058"/>
          <c:min val="0.0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Absorbance</a:t>
                </a:r>
                <a:endParaRPr lang="en-US" sz="1200" baseline="0"/>
              </a:p>
            </c:rich>
          </c:tx>
          <c:layout/>
        </c:title>
        <c:numFmt formatCode="0.000" sourceLinked="1"/>
        <c:tickLblPos val="nextTo"/>
        <c:crossAx val="79368960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v>M9(1)</c:v>
          </c:tx>
          <c:errBars>
            <c:errBarType val="both"/>
            <c:errValType val="cust"/>
            <c:plus>
              <c:numRef>
                <c:f>'TV-21C-72h'!$I$4</c:f>
                <c:numCache>
                  <c:formatCode>General</c:formatCode>
                  <c:ptCount val="1"/>
                  <c:pt idx="0">
                    <c:v>1.2453785536677099E-2</c:v>
                  </c:pt>
                </c:numCache>
              </c:numRef>
            </c:plus>
            <c:minus>
              <c:numRef>
                <c:f>'TV-21C-72h'!$I$4</c:f>
                <c:numCache>
                  <c:formatCode>General</c:formatCode>
                  <c:ptCount val="1"/>
                  <c:pt idx="0">
                    <c:v>1.2453785536677099E-2</c:v>
                  </c:pt>
                </c:numCache>
              </c:numRef>
            </c:minus>
          </c:errBars>
          <c:cat>
            <c:strRef>
              <c:f>'TV-21C-72h'!$K$7</c:f>
              <c:strCache>
                <c:ptCount val="1"/>
                <c:pt idx="0">
                  <c:v>M9 Medium</c:v>
                </c:pt>
              </c:strCache>
            </c:strRef>
          </c:cat>
          <c:val>
            <c:numRef>
              <c:f>'TV-21C-72h'!$I$3</c:f>
              <c:numCache>
                <c:formatCode>0.000</c:formatCode>
                <c:ptCount val="1"/>
                <c:pt idx="0">
                  <c:v>0.10775000000000001</c:v>
                </c:pt>
              </c:numCache>
            </c:numRef>
          </c:val>
        </c:ser>
        <c:ser>
          <c:idx val="1"/>
          <c:order val="1"/>
          <c:tx>
            <c:v>M9(2)</c:v>
          </c:tx>
          <c:errBars>
            <c:errBarType val="both"/>
            <c:errValType val="cust"/>
            <c:plus>
              <c:numRef>
                <c:f>'TV-21C-72h'!$I$8</c:f>
                <c:numCache>
                  <c:formatCode>General</c:formatCode>
                  <c:ptCount val="1"/>
                  <c:pt idx="0">
                    <c:v>9.7508787858721288E-3</c:v>
                  </c:pt>
                </c:numCache>
              </c:numRef>
            </c:plus>
            <c:minus>
              <c:numRef>
                <c:f>'TV-21C-72h'!$I$8</c:f>
                <c:numCache>
                  <c:formatCode>General</c:formatCode>
                  <c:ptCount val="1"/>
                  <c:pt idx="0">
                    <c:v>9.7508787858721288E-3</c:v>
                  </c:pt>
                </c:numCache>
              </c:numRef>
            </c:minus>
          </c:errBars>
          <c:cat>
            <c:strRef>
              <c:f>'TV-21C-72h'!$K$7</c:f>
              <c:strCache>
                <c:ptCount val="1"/>
                <c:pt idx="0">
                  <c:v>M9 Medium</c:v>
                </c:pt>
              </c:strCache>
            </c:strRef>
          </c:cat>
          <c:val>
            <c:numRef>
              <c:f>'TV-21C-72h'!$I$7</c:f>
              <c:numCache>
                <c:formatCode>0.000</c:formatCode>
                <c:ptCount val="1"/>
                <c:pt idx="0">
                  <c:v>9.0218750000000014E-2</c:v>
                </c:pt>
              </c:numCache>
            </c:numRef>
          </c:val>
        </c:ser>
        <c:axId val="79522816"/>
        <c:axId val="79528704"/>
      </c:barChart>
      <c:catAx>
        <c:axId val="79522816"/>
        <c:scaling>
          <c:orientation val="minMax"/>
        </c:scaling>
        <c:axPos val="b"/>
        <c:numFmt formatCode="General" sourceLinked="1"/>
        <c:tickLblPos val="nextTo"/>
        <c:crossAx val="79528704"/>
        <c:crosses val="autoZero"/>
        <c:auto val="1"/>
        <c:lblAlgn val="ctr"/>
        <c:lblOffset val="100"/>
      </c:catAx>
      <c:valAx>
        <c:axId val="79528704"/>
        <c:scaling>
          <c:orientation val="minMax"/>
        </c:scaling>
        <c:axPos val="l"/>
        <c:majorGridlines/>
        <c:numFmt formatCode="0.000" sourceLinked="1"/>
        <c:tickLblPos val="nextTo"/>
        <c:crossAx val="79522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v>M9(1)</c:v>
          </c:tx>
          <c:errBars>
            <c:errBarType val="both"/>
            <c:errValType val="cust"/>
            <c:plus>
              <c:numRef>
                <c:f>'TV-37C-72h'!$I$4</c:f>
                <c:numCache>
                  <c:formatCode>General</c:formatCode>
                  <c:ptCount val="1"/>
                  <c:pt idx="0">
                    <c:v>2.9203523180072549E-2</c:v>
                  </c:pt>
                </c:numCache>
              </c:numRef>
            </c:plus>
            <c:minus>
              <c:numRef>
                <c:f>'TV-37C-72h'!$I$4</c:f>
                <c:numCache>
                  <c:formatCode>General</c:formatCode>
                  <c:ptCount val="1"/>
                  <c:pt idx="0">
                    <c:v>2.9203523180072549E-2</c:v>
                  </c:pt>
                </c:numCache>
              </c:numRef>
            </c:minus>
          </c:errBars>
          <c:cat>
            <c:strRef>
              <c:f>'TV-21C-72h'!$K$7</c:f>
              <c:strCache>
                <c:ptCount val="1"/>
                <c:pt idx="0">
                  <c:v>M9 Medium</c:v>
                </c:pt>
              </c:strCache>
            </c:strRef>
          </c:cat>
          <c:val>
            <c:numRef>
              <c:f>'TV-37C-72h'!$I$3</c:f>
              <c:numCache>
                <c:formatCode>0.000</c:formatCode>
                <c:ptCount val="1"/>
                <c:pt idx="0">
                  <c:v>0.18315625000000002</c:v>
                </c:pt>
              </c:numCache>
            </c:numRef>
          </c:val>
        </c:ser>
        <c:ser>
          <c:idx val="1"/>
          <c:order val="1"/>
          <c:tx>
            <c:v>M9(2)</c:v>
          </c:tx>
          <c:errBars>
            <c:errBarType val="both"/>
            <c:errValType val="cust"/>
            <c:plus>
              <c:numRef>
                <c:f>'TV-37C-72h'!$I$8</c:f>
                <c:numCache>
                  <c:formatCode>General</c:formatCode>
                  <c:ptCount val="1"/>
                  <c:pt idx="0">
                    <c:v>3.5533364035472616E-2</c:v>
                  </c:pt>
                </c:numCache>
              </c:numRef>
            </c:plus>
            <c:minus>
              <c:numRef>
                <c:f>'TV-37C-72h'!$I$8</c:f>
                <c:numCache>
                  <c:formatCode>General</c:formatCode>
                  <c:ptCount val="1"/>
                  <c:pt idx="0">
                    <c:v>3.5533364035472616E-2</c:v>
                  </c:pt>
                </c:numCache>
              </c:numRef>
            </c:minus>
          </c:errBars>
          <c:cat>
            <c:strRef>
              <c:f>'TV-21C-72h'!$K$7</c:f>
              <c:strCache>
                <c:ptCount val="1"/>
                <c:pt idx="0">
                  <c:v>M9 Medium</c:v>
                </c:pt>
              </c:strCache>
            </c:strRef>
          </c:cat>
          <c:val>
            <c:numRef>
              <c:f>'TV-37C-72h'!$I$7</c:f>
              <c:numCache>
                <c:formatCode>0.000</c:formatCode>
                <c:ptCount val="1"/>
                <c:pt idx="0">
                  <c:v>0.19165625</c:v>
                </c:pt>
              </c:numCache>
            </c:numRef>
          </c:val>
        </c:ser>
        <c:axId val="79705984"/>
        <c:axId val="79707520"/>
      </c:barChart>
      <c:catAx>
        <c:axId val="79705984"/>
        <c:scaling>
          <c:orientation val="minMax"/>
        </c:scaling>
        <c:axPos val="b"/>
        <c:numFmt formatCode="General" sourceLinked="1"/>
        <c:tickLblPos val="nextTo"/>
        <c:crossAx val="79707520"/>
        <c:crosses val="autoZero"/>
        <c:auto val="1"/>
        <c:lblAlgn val="ctr"/>
        <c:lblOffset val="100"/>
      </c:catAx>
      <c:valAx>
        <c:axId val="79707520"/>
        <c:scaling>
          <c:orientation val="minMax"/>
        </c:scaling>
        <c:axPos val="l"/>
        <c:majorGridlines/>
        <c:numFmt formatCode="0.000" sourceLinked="1"/>
        <c:tickLblPos val="nextTo"/>
        <c:crossAx val="79705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17</xdr:row>
      <xdr:rowOff>104775</xdr:rowOff>
    </xdr:from>
    <xdr:to>
      <xdr:col>12</xdr:col>
      <xdr:colOff>495300</xdr:colOff>
      <xdr:row>31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38100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6"/>
  <sheetViews>
    <sheetView workbookViewId="0">
      <selection activeCell="C33" sqref="C33"/>
    </sheetView>
  </sheetViews>
  <sheetFormatPr defaultRowHeight="15"/>
  <cols>
    <col min="3" max="3" width="10.42578125" customWidth="1"/>
  </cols>
  <sheetData>
    <row r="1" spans="2:8" ht="15.75" thickBot="1"/>
    <row r="2" spans="2:8">
      <c r="B2" s="35" t="s">
        <v>15</v>
      </c>
      <c r="C2" s="37" t="s">
        <v>14</v>
      </c>
      <c r="D2" s="32" t="s">
        <v>10</v>
      </c>
      <c r="E2" s="33"/>
      <c r="F2" s="33" t="s">
        <v>11</v>
      </c>
      <c r="G2" s="34"/>
    </row>
    <row r="3" spans="2:8" ht="15.75" thickBot="1">
      <c r="B3" s="36"/>
      <c r="C3" s="38"/>
      <c r="D3" s="28" t="s">
        <v>12</v>
      </c>
      <c r="E3" s="26" t="s">
        <v>13</v>
      </c>
      <c r="F3" s="26" t="s">
        <v>12</v>
      </c>
      <c r="G3" s="27" t="s">
        <v>13</v>
      </c>
    </row>
    <row r="4" spans="2:8">
      <c r="B4" s="18">
        <v>21</v>
      </c>
      <c r="C4" s="21">
        <v>24</v>
      </c>
      <c r="D4" s="24">
        <f>'TIII-21C-24h'!I3</f>
        <v>8.1416666666666665E-2</v>
      </c>
      <c r="E4" s="24">
        <f>'TIII-21C-24h'!I4</f>
        <v>1.4234858821700992E-2</v>
      </c>
      <c r="F4" s="24">
        <f>'TIII-21C-24h'!I10</f>
        <v>0.10797916666666668</v>
      </c>
      <c r="G4" s="24">
        <f>'TIII-21C-24h'!I11</f>
        <v>2.3301437799974858E-2</v>
      </c>
      <c r="H4" s="20"/>
    </row>
    <row r="5" spans="2:8">
      <c r="B5" s="20"/>
      <c r="C5" s="23">
        <v>48</v>
      </c>
      <c r="D5" s="24"/>
      <c r="E5" s="24"/>
      <c r="F5" s="24"/>
      <c r="G5" s="24"/>
      <c r="H5" s="20"/>
    </row>
    <row r="6" spans="2:8">
      <c r="B6" s="18"/>
      <c r="C6" s="21">
        <v>72</v>
      </c>
      <c r="D6" s="24">
        <f>AVERAGE('TV-21C-72h'!A1:H4,'TIV-21C-72h'!A1:D6)</f>
        <v>0.10333928571428573</v>
      </c>
      <c r="E6" s="24">
        <f>STDEV('TV-21C-72h'!A1:H4,'TIV-21C-72h'!A1:D6)</f>
        <v>1.3317489233354551E-2</v>
      </c>
      <c r="F6" s="24">
        <f>AVERAGE('TV-21C-72h'!A9:H12,'TIV-21C-72h'!A7:C12,'TIV-21C-72h'!D7,'TIV-21C-72h'!D10:D12)</f>
        <v>9.088888888888888E-2</v>
      </c>
      <c r="G6" s="24">
        <f>STDEV('TV-21C-72h'!A9:H12,'TIV-21C-72h'!A7:C12,'TIV-21C-72h'!D10:D12,'TIV-21C-72h'!D7)</f>
        <v>2.0711556036645859E-2</v>
      </c>
      <c r="H6" s="20"/>
    </row>
    <row r="7" spans="2:8">
      <c r="B7" s="18">
        <v>30</v>
      </c>
      <c r="C7" s="21">
        <v>24</v>
      </c>
      <c r="D7" s="24">
        <f>'TIII-30C-24h'!I3</f>
        <v>0.31364583333333323</v>
      </c>
      <c r="E7" s="24">
        <f>'TIII-30C-24h'!I4</f>
        <v>8.2495516211703909E-2</v>
      </c>
      <c r="F7" s="24">
        <f>'TIII-30C-24h'!I10</f>
        <v>0.55564583333333351</v>
      </c>
      <c r="G7" s="24">
        <f>'TIII-30C-24h'!I11</f>
        <v>7.6364325408106462E-2</v>
      </c>
      <c r="H7" s="20"/>
    </row>
    <row r="8" spans="2:8">
      <c r="B8" s="19"/>
      <c r="C8" s="21">
        <v>48</v>
      </c>
      <c r="D8" s="24">
        <f>'TII-30C-48h'!I10</f>
        <v>0.24125000000000005</v>
      </c>
      <c r="E8" s="24">
        <f>'TII-30C-48h'!I11</f>
        <v>5.1315096515886623E-2</v>
      </c>
      <c r="F8" s="24">
        <f>'TII-30C-48h'!I3</f>
        <v>0.20374999999999999</v>
      </c>
      <c r="G8" s="24">
        <f>'TII-30C-48h'!I4</f>
        <v>4.9866125122999302E-2</v>
      </c>
      <c r="H8" s="20"/>
    </row>
    <row r="9" spans="2:8">
      <c r="B9" s="18"/>
      <c r="C9" s="21">
        <v>72</v>
      </c>
      <c r="D9" s="24">
        <f>'TIV-30C-72h'!I3</f>
        <v>0.12795833333333334</v>
      </c>
      <c r="E9" s="24">
        <f>'TIV-30C-72h'!I4</f>
        <v>1.9565895720930308E-2</v>
      </c>
      <c r="F9" s="24">
        <f>'TIV-30C-72h'!I10</f>
        <v>0.10052173913043477</v>
      </c>
      <c r="G9" s="24">
        <f>'TIV-30C-72h'!I11</f>
        <v>1.3550812002564885E-2</v>
      </c>
      <c r="H9" s="20"/>
    </row>
    <row r="10" spans="2:8">
      <c r="B10" s="18">
        <v>37</v>
      </c>
      <c r="C10" s="21">
        <v>24</v>
      </c>
      <c r="D10" s="24">
        <f>'TIII-37C-24h'!I3</f>
        <v>0.25137500000000002</v>
      </c>
      <c r="E10" s="24">
        <f>'TIII-37C-24h'!I4</f>
        <v>4.3660988478201275E-2</v>
      </c>
      <c r="F10" s="24">
        <f>'TIII-37C-24h'!I10</f>
        <v>0.25876190476190475</v>
      </c>
      <c r="G10" s="24">
        <f>'TIII-37C-24h'!I11</f>
        <v>6.0464385616581823E-2</v>
      </c>
      <c r="H10" s="20"/>
    </row>
    <row r="11" spans="2:8">
      <c r="B11" s="19"/>
      <c r="C11" s="21">
        <v>48</v>
      </c>
      <c r="D11" s="24">
        <f>'TII-37C-48h'!I11</f>
        <v>0.18966666666666668</v>
      </c>
      <c r="E11" s="24">
        <f>'TII-37C-48h'!I12</f>
        <v>6.2550617184364568E-2</v>
      </c>
      <c r="F11" s="24">
        <f>'TII-37C-48h'!I3</f>
        <v>0.12083333333333339</v>
      </c>
      <c r="G11" s="25">
        <f>'TII-37C-48h'!I4</f>
        <v>3.4719580575840868E-2</v>
      </c>
    </row>
    <row r="12" spans="2:8">
      <c r="B12" s="18"/>
      <c r="C12" s="21">
        <v>72</v>
      </c>
      <c r="D12" s="24">
        <f>AVERAGE('TV-37C-72h'!A1:H4,'TIV-37C-72h'!A1:D6)</f>
        <v>0.16075000000000009</v>
      </c>
      <c r="E12" s="24">
        <f>STDEV('TV-37C-72h'!A1:H4,'TIV-37C-72h'!A1:D6)</f>
        <v>3.702542124246265E-2</v>
      </c>
      <c r="F12" s="24">
        <f>AVERAGE('TV-37C-72h'!A9:H12,'TIV-37C-72h'!B7:D12,'TIV-37C-72h'!A9:A12)</f>
        <v>0.11222222222222225</v>
      </c>
      <c r="G12" s="25">
        <f>STDEV('TV-37C-72h'!A9:H12,'TIV-37C-72h'!B7:D12,'TIV-37C-72h'!A9:A12)</f>
        <v>2.6769925865000099E-2</v>
      </c>
    </row>
    <row r="13" spans="2:8">
      <c r="B13" s="18">
        <v>42</v>
      </c>
      <c r="C13" s="21">
        <v>48</v>
      </c>
      <c r="D13" s="24">
        <f>'TII-42C-48h'!I11</f>
        <v>9.2185185185185203E-2</v>
      </c>
      <c r="E13" s="24">
        <f>'TII-42C-48h'!I12</f>
        <v>1.2600479346916897E-2</v>
      </c>
      <c r="F13" s="24">
        <f>'TII-42C-48h'!I2</f>
        <v>6.826666666666667E-2</v>
      </c>
      <c r="G13" s="25">
        <f>'TII-42C-48h'!I3</f>
        <v>9.4355649039933407E-3</v>
      </c>
    </row>
    <row r="16" spans="2:8">
      <c r="G16" s="22"/>
    </row>
  </sheetData>
  <mergeCells count="4">
    <mergeCell ref="D2:E2"/>
    <mergeCell ref="F2:G2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I5" sqref="I5"/>
    </sheetView>
  </sheetViews>
  <sheetFormatPr defaultRowHeight="15"/>
  <cols>
    <col min="11" max="11" width="13.140625" bestFit="1" customWidth="1"/>
  </cols>
  <sheetData>
    <row r="1" spans="1:11">
      <c r="A1" s="6">
        <v>0.249</v>
      </c>
      <c r="B1" s="6">
        <v>0.32100000000000001</v>
      </c>
      <c r="C1" s="6">
        <v>0.312</v>
      </c>
      <c r="D1" s="6">
        <v>0.28100000000000003</v>
      </c>
      <c r="E1" s="6">
        <v>0.27900000000000003</v>
      </c>
      <c r="F1" s="6">
        <v>0.30199999999999999</v>
      </c>
      <c r="G1" s="6">
        <v>0.23300000000000001</v>
      </c>
      <c r="H1" s="6">
        <v>0.20599999999999999</v>
      </c>
    </row>
    <row r="2" spans="1:11">
      <c r="A2" s="6">
        <v>0.26500000000000001</v>
      </c>
      <c r="B2" s="6">
        <v>0.24</v>
      </c>
      <c r="C2" s="6">
        <v>0.17799999999999999</v>
      </c>
      <c r="D2" s="6">
        <v>0.23599999999999999</v>
      </c>
      <c r="E2" s="6">
        <v>0.28100000000000003</v>
      </c>
      <c r="F2" s="6">
        <v>0.222</v>
      </c>
      <c r="G2" s="6">
        <v>0.29799999999999999</v>
      </c>
      <c r="H2" s="6">
        <v>0.20300000000000001</v>
      </c>
    </row>
    <row r="3" spans="1:11" ht="15.75" thickBot="1">
      <c r="A3" s="6">
        <v>0.27800000000000002</v>
      </c>
      <c r="B3" s="6">
        <v>0.25600000000000001</v>
      </c>
      <c r="C3" s="6">
        <v>0.251</v>
      </c>
      <c r="D3" s="6">
        <v>0.17499999999999999</v>
      </c>
      <c r="E3" s="6">
        <v>0.22500000000000001</v>
      </c>
      <c r="F3" s="6">
        <v>0.30099999999999999</v>
      </c>
      <c r="G3" s="6">
        <v>0.214</v>
      </c>
      <c r="H3" s="6">
        <v>0.20899999999999999</v>
      </c>
      <c r="I3" s="1">
        <f>AVERAGE(A1:H6)</f>
        <v>0.25137500000000002</v>
      </c>
    </row>
    <row r="4" spans="1:11" ht="15.75" thickBot="1">
      <c r="A4" s="6">
        <v>0.28299999999999997</v>
      </c>
      <c r="B4" s="6">
        <v>0.27200000000000002</v>
      </c>
      <c r="C4" s="6">
        <v>0.28100000000000003</v>
      </c>
      <c r="D4" s="6">
        <v>0.23499999999999999</v>
      </c>
      <c r="E4" s="6">
        <v>0.20100000000000001</v>
      </c>
      <c r="F4" s="6">
        <v>0.189</v>
      </c>
      <c r="G4" s="6">
        <v>0.22600000000000001</v>
      </c>
      <c r="H4" s="6">
        <v>0.223</v>
      </c>
      <c r="I4">
        <f>STDEV(A1:H6)</f>
        <v>4.3660988478201275E-2</v>
      </c>
      <c r="J4" s="11"/>
      <c r="K4" s="9" t="s">
        <v>0</v>
      </c>
    </row>
    <row r="5" spans="1:11" ht="15.75" thickBot="1">
      <c r="A5" s="6">
        <v>0.30299999999999999</v>
      </c>
      <c r="B5" s="6">
        <v>0.30299999999999999</v>
      </c>
      <c r="C5" s="6">
        <v>0.248</v>
      </c>
      <c r="D5" s="6">
        <v>0.191</v>
      </c>
      <c r="E5" s="6">
        <v>0.20100000000000001</v>
      </c>
      <c r="F5" s="6">
        <v>0.214</v>
      </c>
      <c r="G5" s="6">
        <v>0.19700000000000001</v>
      </c>
      <c r="H5" s="6">
        <v>0.22500000000000001</v>
      </c>
      <c r="J5" s="12"/>
      <c r="K5" s="10" t="s">
        <v>1</v>
      </c>
    </row>
    <row r="6" spans="1:11" ht="15.75" thickBot="1">
      <c r="A6" s="6">
        <v>0.35</v>
      </c>
      <c r="B6" s="6">
        <v>0.32300000000000001</v>
      </c>
      <c r="C6" s="6">
        <v>0.29899999999999999</v>
      </c>
      <c r="D6" s="6">
        <v>0.29299999999999998</v>
      </c>
      <c r="E6" s="6">
        <v>0.26800000000000002</v>
      </c>
      <c r="F6" s="6">
        <v>0.27700000000000002</v>
      </c>
      <c r="G6" s="6">
        <v>0.248</v>
      </c>
      <c r="H6" s="6">
        <v>0.20100000000000001</v>
      </c>
      <c r="J6" s="13"/>
      <c r="K6" s="10" t="s">
        <v>2</v>
      </c>
    </row>
    <row r="7" spans="1:11" ht="15.75" thickBot="1">
      <c r="A7" s="5">
        <v>1.337</v>
      </c>
      <c r="B7" s="4">
        <v>0.246</v>
      </c>
      <c r="C7" s="4">
        <v>0.217</v>
      </c>
      <c r="D7" s="4">
        <v>0.29799999999999999</v>
      </c>
      <c r="E7" s="4">
        <v>0.29699999999999999</v>
      </c>
      <c r="F7" s="4">
        <v>0.246</v>
      </c>
      <c r="G7" s="4">
        <v>0.254</v>
      </c>
      <c r="H7" s="4">
        <v>0.20399999999999999</v>
      </c>
      <c r="J7" s="16"/>
      <c r="K7" s="10" t="s">
        <v>4</v>
      </c>
    </row>
    <row r="8" spans="1:11" ht="15.75" thickBot="1">
      <c r="A8" s="5">
        <v>1.43</v>
      </c>
      <c r="B8" s="4">
        <v>0.35</v>
      </c>
      <c r="C8" s="4">
        <v>0.27500000000000002</v>
      </c>
      <c r="D8" s="4">
        <v>0.35499999999999998</v>
      </c>
      <c r="E8" s="4">
        <v>0.33300000000000002</v>
      </c>
      <c r="F8" s="4">
        <v>0.313</v>
      </c>
      <c r="G8" s="4">
        <v>0.254</v>
      </c>
      <c r="H8" s="4">
        <v>0.219</v>
      </c>
      <c r="J8" s="17"/>
      <c r="K8" s="15" t="s">
        <v>5</v>
      </c>
    </row>
    <row r="9" spans="1:11">
      <c r="A9" s="5">
        <v>2.1739999999999999</v>
      </c>
      <c r="B9" s="4">
        <v>0.315</v>
      </c>
      <c r="C9" s="4">
        <v>0.316</v>
      </c>
      <c r="D9" s="4">
        <v>0.26500000000000001</v>
      </c>
      <c r="E9" s="4">
        <v>0.28100000000000003</v>
      </c>
      <c r="F9" s="4">
        <v>0.186</v>
      </c>
      <c r="G9" s="4">
        <v>0.249</v>
      </c>
      <c r="H9" s="4">
        <v>0.19500000000000001</v>
      </c>
      <c r="J9" t="s">
        <v>7</v>
      </c>
    </row>
    <row r="10" spans="1:11">
      <c r="A10" s="5">
        <v>2.0539999999999998</v>
      </c>
      <c r="B10" s="4">
        <v>0.33600000000000002</v>
      </c>
      <c r="C10" s="4">
        <v>0.309</v>
      </c>
      <c r="D10" s="4">
        <v>0.29699999999999999</v>
      </c>
      <c r="E10" s="4">
        <v>0.316</v>
      </c>
      <c r="F10" s="4">
        <v>0.21299999999999999</v>
      </c>
      <c r="G10" s="4">
        <v>0.16700000000000001</v>
      </c>
      <c r="H10" s="4">
        <v>0.182</v>
      </c>
      <c r="I10" s="1">
        <f>AVERAGE(B7:H12)</f>
        <v>0.25876190476190475</v>
      </c>
    </row>
    <row r="11" spans="1:11">
      <c r="A11" s="5">
        <v>1.831</v>
      </c>
      <c r="B11" s="4">
        <v>0.28199999999999997</v>
      </c>
      <c r="C11" s="4">
        <v>0.32300000000000001</v>
      </c>
      <c r="D11" s="4">
        <v>0.22700000000000001</v>
      </c>
      <c r="E11" s="4">
        <v>0.19</v>
      </c>
      <c r="F11" s="4">
        <v>0.21199999999999999</v>
      </c>
      <c r="G11" s="4">
        <v>0.155</v>
      </c>
      <c r="H11" s="4">
        <v>0.16800000000000001</v>
      </c>
      <c r="I11">
        <f>STDEV(B7:H12)</f>
        <v>6.0464385616581823E-2</v>
      </c>
    </row>
    <row r="12" spans="1:11">
      <c r="A12" s="5">
        <v>1.258</v>
      </c>
      <c r="B12" s="4">
        <v>0.41899999999999998</v>
      </c>
      <c r="C12" s="4">
        <v>0.26500000000000001</v>
      </c>
      <c r="D12" s="4">
        <v>0.25600000000000001</v>
      </c>
      <c r="E12" s="4">
        <v>0.254</v>
      </c>
      <c r="F12" s="4">
        <v>0.254</v>
      </c>
      <c r="G12" s="4">
        <v>0.2</v>
      </c>
      <c r="H12" s="4">
        <v>0.17499999999999999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sqref="A1:K12"/>
    </sheetView>
  </sheetViews>
  <sheetFormatPr defaultRowHeight="15"/>
  <cols>
    <col min="11" max="11" width="13.140625" bestFit="1" customWidth="1"/>
  </cols>
  <sheetData>
    <row r="1" spans="1:11">
      <c r="A1" s="4">
        <v>0.124</v>
      </c>
      <c r="B1" s="4">
        <v>0.18099999999999999</v>
      </c>
      <c r="C1" s="4">
        <v>0.23200000000000001</v>
      </c>
      <c r="D1" s="4">
        <v>0.17599999999999999</v>
      </c>
      <c r="E1" s="3">
        <v>3.7999999999999999E-2</v>
      </c>
      <c r="F1" s="3">
        <v>3.9E-2</v>
      </c>
      <c r="G1" s="3">
        <v>3.7999999999999999E-2</v>
      </c>
      <c r="H1" s="3">
        <v>3.6999999999999998E-2</v>
      </c>
    </row>
    <row r="2" spans="1:11">
      <c r="A2" s="4">
        <v>0.128</v>
      </c>
      <c r="B2" s="4">
        <v>0.14799999999999999</v>
      </c>
      <c r="C2" s="4">
        <v>7.9000000000000001E-2</v>
      </c>
      <c r="D2" s="4">
        <v>0.115</v>
      </c>
      <c r="E2" s="3">
        <v>3.7999999999999999E-2</v>
      </c>
      <c r="F2" s="3">
        <v>3.7999999999999999E-2</v>
      </c>
      <c r="G2" s="3">
        <v>3.7999999999999999E-2</v>
      </c>
      <c r="H2" s="3">
        <v>3.6999999999999998E-2</v>
      </c>
    </row>
    <row r="3" spans="1:11" ht="15.75" thickBot="1">
      <c r="A3" s="4">
        <v>0.122</v>
      </c>
      <c r="B3" s="4">
        <v>0.115</v>
      </c>
      <c r="C3" s="4">
        <v>0.122</v>
      </c>
      <c r="D3" s="4">
        <v>8.2000000000000003E-2</v>
      </c>
      <c r="E3" s="3">
        <v>4.2000000000000003E-2</v>
      </c>
      <c r="F3" s="3">
        <v>3.9E-2</v>
      </c>
      <c r="G3" s="3">
        <v>3.7999999999999999E-2</v>
      </c>
      <c r="H3" s="3">
        <v>3.6999999999999998E-2</v>
      </c>
      <c r="I3" s="1">
        <f>AVERAGE(A1:D6)</f>
        <v>0.12083333333333339</v>
      </c>
    </row>
    <row r="4" spans="1:11" ht="15.75" thickBot="1">
      <c r="A4" s="4">
        <v>0.10299999999999999</v>
      </c>
      <c r="B4" s="4">
        <v>9.7000000000000003E-2</v>
      </c>
      <c r="C4" s="4">
        <v>0.10199999999999999</v>
      </c>
      <c r="D4" s="4">
        <v>7.3999999999999996E-2</v>
      </c>
      <c r="E4" s="3">
        <v>3.7999999999999999E-2</v>
      </c>
      <c r="F4" s="3">
        <v>3.6999999999999998E-2</v>
      </c>
      <c r="G4" s="3">
        <v>3.7999999999999999E-2</v>
      </c>
      <c r="H4" s="3">
        <v>3.6999999999999998E-2</v>
      </c>
      <c r="I4">
        <f>STDEV(A1:D6)</f>
        <v>3.4719580575840868E-2</v>
      </c>
      <c r="J4" s="11"/>
      <c r="K4" s="9" t="s">
        <v>0</v>
      </c>
    </row>
    <row r="5" spans="1:11" ht="15.75" thickBot="1">
      <c r="A5" s="4">
        <v>0.11600000000000001</v>
      </c>
      <c r="B5" s="4">
        <v>0.109</v>
      </c>
      <c r="C5" s="4">
        <v>0.12</v>
      </c>
      <c r="D5" s="4">
        <v>9.1999999999999998E-2</v>
      </c>
      <c r="E5" s="3">
        <v>3.6999999999999998E-2</v>
      </c>
      <c r="F5" s="3">
        <v>3.7999999999999999E-2</v>
      </c>
      <c r="G5" s="3">
        <v>3.7999999999999999E-2</v>
      </c>
      <c r="H5" s="3">
        <v>3.6999999999999998E-2</v>
      </c>
      <c r="J5" s="12"/>
      <c r="K5" s="10" t="s">
        <v>1</v>
      </c>
    </row>
    <row r="6" spans="1:11" ht="15.75" thickBot="1">
      <c r="A6" s="4">
        <v>0.111</v>
      </c>
      <c r="B6" s="4">
        <v>0.12</v>
      </c>
      <c r="C6" s="4">
        <v>0.115</v>
      </c>
      <c r="D6" s="4">
        <v>0.11700000000000001</v>
      </c>
      <c r="E6" s="3">
        <v>3.6999999999999998E-2</v>
      </c>
      <c r="F6" s="3">
        <v>3.7999999999999999E-2</v>
      </c>
      <c r="G6" s="3">
        <v>3.6999999999999998E-2</v>
      </c>
      <c r="H6" s="3">
        <v>3.6999999999999998E-2</v>
      </c>
      <c r="J6" s="13"/>
      <c r="K6" s="10" t="s">
        <v>2</v>
      </c>
    </row>
    <row r="7" spans="1:11" ht="15.75" thickBot="1">
      <c r="A7" s="6">
        <v>0.23300000000000001</v>
      </c>
      <c r="B7" s="6">
        <v>0.19400000000000001</v>
      </c>
      <c r="C7" s="6">
        <v>0.19700000000000001</v>
      </c>
      <c r="D7" s="6">
        <v>0.20699999999999999</v>
      </c>
      <c r="E7" s="3">
        <v>3.6999999999999998E-2</v>
      </c>
      <c r="F7" s="3">
        <v>3.6999999999999998E-2</v>
      </c>
      <c r="G7" s="3">
        <v>3.6999999999999998E-2</v>
      </c>
      <c r="H7" s="3">
        <v>3.6999999999999998E-2</v>
      </c>
      <c r="J7" s="16"/>
      <c r="K7" s="10" t="s">
        <v>4</v>
      </c>
    </row>
    <row r="8" spans="1:11" ht="15.75" thickBot="1">
      <c r="A8" s="6">
        <v>0.18</v>
      </c>
      <c r="B8" s="6">
        <v>0.155</v>
      </c>
      <c r="C8" s="6">
        <v>0.05</v>
      </c>
      <c r="D8" s="6">
        <v>0.20599999999999999</v>
      </c>
      <c r="E8" s="3">
        <v>0.05</v>
      </c>
      <c r="F8" s="3">
        <v>3.6999999999999998E-2</v>
      </c>
      <c r="G8" s="3">
        <v>3.7999999999999999E-2</v>
      </c>
      <c r="H8" s="3">
        <v>3.6999999999999998E-2</v>
      </c>
      <c r="J8" s="17"/>
      <c r="K8" s="15" t="s">
        <v>5</v>
      </c>
    </row>
    <row r="9" spans="1:11">
      <c r="A9" s="6">
        <v>0.20599999999999999</v>
      </c>
      <c r="B9" s="6">
        <v>0.218</v>
      </c>
      <c r="C9" s="6">
        <v>0.23</v>
      </c>
      <c r="D9" s="6">
        <v>0.19700000000000001</v>
      </c>
      <c r="E9" s="3">
        <v>3.6999999999999998E-2</v>
      </c>
      <c r="F9" s="3">
        <v>0.45300000000000001</v>
      </c>
      <c r="G9" s="3">
        <v>3.6999999999999998E-2</v>
      </c>
      <c r="H9" s="3">
        <v>3.6999999999999998E-2</v>
      </c>
      <c r="J9" t="s">
        <v>7</v>
      </c>
    </row>
    <row r="10" spans="1:11">
      <c r="A10" s="6">
        <v>0.19500000000000001</v>
      </c>
      <c r="B10" s="6">
        <v>0.19700000000000001</v>
      </c>
      <c r="C10" s="6">
        <v>3.6999999999999998E-2</v>
      </c>
      <c r="D10" s="6">
        <v>0.187</v>
      </c>
      <c r="E10" s="3">
        <v>3.7999999999999999E-2</v>
      </c>
      <c r="F10" s="3">
        <v>0.105</v>
      </c>
      <c r="G10" s="3">
        <v>3.7999999999999999E-2</v>
      </c>
      <c r="H10" s="3">
        <v>0.04</v>
      </c>
    </row>
    <row r="11" spans="1:11">
      <c r="A11" s="6">
        <v>0.24099999999999999</v>
      </c>
      <c r="B11" s="6">
        <v>0.20300000000000001</v>
      </c>
      <c r="C11" s="6">
        <v>3.7999999999999999E-2</v>
      </c>
      <c r="D11" s="6">
        <v>0.184</v>
      </c>
      <c r="E11" s="3">
        <v>0.03</v>
      </c>
      <c r="F11" s="3">
        <v>3.7999999999999999E-2</v>
      </c>
      <c r="G11" s="3">
        <v>3.6999999999999998E-2</v>
      </c>
      <c r="H11" s="3">
        <v>3.9E-2</v>
      </c>
      <c r="I11" s="1">
        <f>AVERAGE(A7:D12)</f>
        <v>0.18966666666666668</v>
      </c>
    </row>
    <row r="12" spans="1:11">
      <c r="A12" s="6">
        <v>0.25700000000000001</v>
      </c>
      <c r="B12" s="6">
        <v>0.26</v>
      </c>
      <c r="C12" s="6">
        <v>0.23200000000000001</v>
      </c>
      <c r="D12" s="6">
        <v>0.248</v>
      </c>
      <c r="E12" s="3">
        <v>0.04</v>
      </c>
      <c r="F12" s="3">
        <v>0.04</v>
      </c>
      <c r="G12" s="3">
        <v>3.7999999999999999E-2</v>
      </c>
      <c r="H12" s="3">
        <v>3.7999999999999999E-2</v>
      </c>
      <c r="I12">
        <f>STDEV(A7:D12)</f>
        <v>6.2550617184364568E-2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sqref="A1:K12"/>
    </sheetView>
  </sheetViews>
  <sheetFormatPr defaultRowHeight="15"/>
  <cols>
    <col min="11" max="11" width="13.140625" bestFit="1" customWidth="1"/>
  </cols>
  <sheetData>
    <row r="1" spans="1:11">
      <c r="A1" s="5">
        <v>0.14799999999999999</v>
      </c>
      <c r="B1" s="5">
        <v>9.1999999999999998E-2</v>
      </c>
      <c r="C1" s="5">
        <v>0.111</v>
      </c>
      <c r="D1" s="5">
        <v>0.09</v>
      </c>
      <c r="E1" s="5">
        <v>8.4000000000000005E-2</v>
      </c>
      <c r="F1" s="5">
        <v>7.8E-2</v>
      </c>
      <c r="G1" s="5">
        <v>8.5000000000000006E-2</v>
      </c>
      <c r="H1" s="5">
        <v>7.9000000000000001E-2</v>
      </c>
    </row>
    <row r="2" spans="1:11">
      <c r="A2" s="5">
        <v>8.5999999999999993E-2</v>
      </c>
      <c r="B2" s="4">
        <v>9.0999999999999998E-2</v>
      </c>
      <c r="C2" s="4">
        <v>7.2999999999999995E-2</v>
      </c>
      <c r="D2" s="4">
        <v>8.7999999999999995E-2</v>
      </c>
      <c r="E2" s="4">
        <v>7.5999999999999998E-2</v>
      </c>
      <c r="F2" s="4">
        <v>7.0000000000000007E-2</v>
      </c>
      <c r="G2" s="4">
        <v>7.0999999999999994E-2</v>
      </c>
      <c r="H2" s="5">
        <v>7.0999999999999994E-2</v>
      </c>
      <c r="I2" s="1">
        <f>AVERAGE(B2:G6)</f>
        <v>6.826666666666667E-2</v>
      </c>
    </row>
    <row r="3" spans="1:11" ht="15.75" thickBot="1">
      <c r="A3" s="5">
        <v>8.1000000000000003E-2</v>
      </c>
      <c r="B3" s="4">
        <v>5.7000000000000002E-2</v>
      </c>
      <c r="C3" s="4">
        <v>5.6000000000000001E-2</v>
      </c>
      <c r="D3" s="4">
        <v>6.3E-2</v>
      </c>
      <c r="E3" s="4">
        <v>6.6000000000000003E-2</v>
      </c>
      <c r="F3" s="4">
        <v>6.6000000000000003E-2</v>
      </c>
      <c r="G3" s="4">
        <v>7.0999999999999994E-2</v>
      </c>
      <c r="H3" s="5">
        <v>0.11799999999999999</v>
      </c>
      <c r="I3">
        <f>STDEV(B2:G6)</f>
        <v>9.4355649039933407E-3</v>
      </c>
    </row>
    <row r="4" spans="1:11" ht="15.75" thickBot="1">
      <c r="A4" s="5">
        <v>0.112</v>
      </c>
      <c r="B4" s="4">
        <v>6.8000000000000005E-2</v>
      </c>
      <c r="C4" s="4">
        <v>6.9000000000000006E-2</v>
      </c>
      <c r="D4" s="4">
        <v>6.3E-2</v>
      </c>
      <c r="E4" s="4">
        <v>7.2999999999999995E-2</v>
      </c>
      <c r="F4" s="4">
        <v>5.5E-2</v>
      </c>
      <c r="G4" s="4">
        <v>5.2999999999999999E-2</v>
      </c>
      <c r="H4" s="5">
        <v>7.1999999999999995E-2</v>
      </c>
      <c r="J4" s="11"/>
      <c r="K4" s="9" t="s">
        <v>0</v>
      </c>
    </row>
    <row r="5" spans="1:11" ht="15.75" thickBot="1">
      <c r="A5" s="5">
        <v>7.2999999999999995E-2</v>
      </c>
      <c r="B5" s="4">
        <v>6.8000000000000005E-2</v>
      </c>
      <c r="C5" s="4">
        <v>6.6000000000000003E-2</v>
      </c>
      <c r="D5" s="4">
        <v>6.5000000000000002E-2</v>
      </c>
      <c r="E5" s="4">
        <v>6.2E-2</v>
      </c>
      <c r="F5" s="4">
        <v>6.4000000000000001E-2</v>
      </c>
      <c r="G5" s="4">
        <v>7.6999999999999999E-2</v>
      </c>
      <c r="H5" s="5">
        <v>0.128</v>
      </c>
      <c r="J5" s="12"/>
      <c r="K5" s="10" t="s">
        <v>1</v>
      </c>
    </row>
    <row r="6" spans="1:11" ht="15.75" thickBot="1">
      <c r="A6" s="5">
        <v>9.8000000000000004E-2</v>
      </c>
      <c r="B6" s="4">
        <v>6.2E-2</v>
      </c>
      <c r="C6" s="4">
        <v>6.2E-2</v>
      </c>
      <c r="D6" s="4">
        <v>6.0999999999999999E-2</v>
      </c>
      <c r="E6" s="4">
        <v>6.7000000000000004E-2</v>
      </c>
      <c r="F6" s="4">
        <v>7.4999999999999997E-2</v>
      </c>
      <c r="G6" s="4">
        <v>0.09</v>
      </c>
      <c r="H6" s="5">
        <v>8.7999999999999995E-2</v>
      </c>
      <c r="J6" s="13"/>
      <c r="K6" s="10" t="s">
        <v>2</v>
      </c>
    </row>
    <row r="7" spans="1:11" ht="15.75" thickBot="1">
      <c r="A7" s="5">
        <v>8.7999999999999995E-2</v>
      </c>
      <c r="B7" s="6">
        <v>9.9000000000000005E-2</v>
      </c>
      <c r="C7" s="6">
        <v>8.5999999999999993E-2</v>
      </c>
      <c r="D7" s="6">
        <v>9.2999999999999999E-2</v>
      </c>
      <c r="E7" s="7">
        <v>7.6999999999999999E-2</v>
      </c>
      <c r="F7" s="6">
        <v>8.2000000000000003E-2</v>
      </c>
      <c r="G7" s="6">
        <v>9.7000000000000003E-2</v>
      </c>
      <c r="H7" s="5">
        <v>5.8000000000000003E-2</v>
      </c>
      <c r="J7" s="16"/>
      <c r="K7" s="10" t="s">
        <v>4</v>
      </c>
    </row>
    <row r="8" spans="1:11" ht="15.75" thickBot="1">
      <c r="A8" s="5">
        <v>8.5000000000000006E-2</v>
      </c>
      <c r="B8" s="6">
        <v>7.8E-2</v>
      </c>
      <c r="C8" s="6">
        <v>6.3E-2</v>
      </c>
      <c r="D8" s="6">
        <v>8.2000000000000003E-2</v>
      </c>
      <c r="E8" s="7">
        <v>8.7999999999999995E-2</v>
      </c>
      <c r="F8" s="6">
        <v>7.9000000000000001E-2</v>
      </c>
      <c r="G8" s="6">
        <v>8.5999999999999993E-2</v>
      </c>
      <c r="H8" s="5">
        <v>6.6000000000000003E-2</v>
      </c>
      <c r="J8" s="17"/>
      <c r="K8" s="15" t="s">
        <v>5</v>
      </c>
    </row>
    <row r="9" spans="1:11">
      <c r="A9" s="5">
        <v>9.6000000000000002E-2</v>
      </c>
      <c r="B9" s="6">
        <v>9.0999999999999998E-2</v>
      </c>
      <c r="C9" s="6">
        <v>8.4000000000000005E-2</v>
      </c>
      <c r="D9" s="6">
        <v>9.2999999999999999E-2</v>
      </c>
      <c r="E9" s="7">
        <v>9.9000000000000005E-2</v>
      </c>
      <c r="F9" s="6">
        <v>8.8999999999999996E-2</v>
      </c>
      <c r="G9" s="6">
        <v>8.6999999999999994E-2</v>
      </c>
      <c r="H9" s="5">
        <v>0.186</v>
      </c>
      <c r="J9" t="s">
        <v>7</v>
      </c>
    </row>
    <row r="10" spans="1:11">
      <c r="A10" s="5">
        <v>8.4000000000000005E-2</v>
      </c>
      <c r="B10" s="6">
        <v>0.10199999999999999</v>
      </c>
      <c r="C10" s="6">
        <v>9.9000000000000005E-2</v>
      </c>
      <c r="D10" s="6">
        <v>8.2000000000000003E-2</v>
      </c>
      <c r="E10" s="14">
        <v>3.7999999999999999E-2</v>
      </c>
      <c r="F10" s="5">
        <v>3.6999999999999998E-2</v>
      </c>
      <c r="G10" s="5">
        <v>3.7999999999999999E-2</v>
      </c>
      <c r="H10" s="5">
        <v>3.7999999999999999E-2</v>
      </c>
    </row>
    <row r="11" spans="1:11">
      <c r="A11" s="5">
        <v>0.11799999999999999</v>
      </c>
      <c r="B11" s="6">
        <v>0.115</v>
      </c>
      <c r="C11" s="6">
        <v>0.10199999999999999</v>
      </c>
      <c r="D11" s="6">
        <v>0.109</v>
      </c>
      <c r="E11" s="7">
        <v>0.10299999999999999</v>
      </c>
      <c r="F11" s="6">
        <v>0.11899999999999999</v>
      </c>
      <c r="G11" s="6">
        <v>0.105</v>
      </c>
      <c r="H11" s="5">
        <v>6.6000000000000003E-2</v>
      </c>
      <c r="I11" s="1">
        <f>AVERAGE(B7:G9,B10:D10,B11:G11)</f>
        <v>9.2185185185185203E-2</v>
      </c>
    </row>
    <row r="12" spans="1:11">
      <c r="A12" s="5">
        <v>0.108</v>
      </c>
      <c r="B12" s="5">
        <v>0.124</v>
      </c>
      <c r="C12" s="5">
        <v>0.111</v>
      </c>
      <c r="D12" s="5">
        <v>0.10100000000000001</v>
      </c>
      <c r="E12" s="14">
        <v>0.105</v>
      </c>
      <c r="F12" s="5">
        <v>0.10299999999999999</v>
      </c>
      <c r="G12" s="5">
        <v>0.1</v>
      </c>
      <c r="H12" s="5">
        <v>0.11</v>
      </c>
      <c r="I12">
        <f>STDEV(B7:G9,B10:D10,B11:G11)</f>
        <v>1.2600479346916897E-2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2"/>
  <sheetViews>
    <sheetView workbookViewId="0">
      <selection activeCell="F34" sqref="F34"/>
    </sheetView>
  </sheetViews>
  <sheetFormatPr defaultRowHeight="15"/>
  <cols>
    <col min="11" max="11" width="15.140625" bestFit="1" customWidth="1"/>
  </cols>
  <sheetData>
    <row r="1" spans="1:11">
      <c r="A1" s="5">
        <v>0.14000000000000001</v>
      </c>
      <c r="B1" s="5">
        <v>0.19800000000000001</v>
      </c>
      <c r="C1" s="5">
        <v>0.19700000000000001</v>
      </c>
      <c r="D1" s="5">
        <v>0.22800000000000001</v>
      </c>
      <c r="E1" s="3">
        <v>3.7999999999999999E-2</v>
      </c>
      <c r="F1" s="3">
        <v>3.7999999999999999E-2</v>
      </c>
      <c r="G1" s="3">
        <v>3.7999999999999999E-2</v>
      </c>
      <c r="H1" s="3">
        <v>3.7999999999999999E-2</v>
      </c>
    </row>
    <row r="2" spans="1:11">
      <c r="A2" s="5">
        <v>0.47799999999999998</v>
      </c>
      <c r="B2" s="4">
        <v>0.59299999999999997</v>
      </c>
      <c r="C2" s="4">
        <v>0.51600000000000001</v>
      </c>
      <c r="D2" s="4">
        <v>0.46800000000000003</v>
      </c>
      <c r="E2" s="3">
        <v>3.7999999999999999E-2</v>
      </c>
      <c r="F2" s="3">
        <v>3.7999999999999999E-2</v>
      </c>
      <c r="G2" s="3">
        <v>3.7999999999999999E-2</v>
      </c>
      <c r="H2" s="3">
        <v>3.6999999999999998E-2</v>
      </c>
    </row>
    <row r="3" spans="1:11" ht="15.75" thickBot="1">
      <c r="A3" s="5">
        <v>0.58299999999999996</v>
      </c>
      <c r="B3" s="4">
        <v>0.45800000000000002</v>
      </c>
      <c r="C3" s="4">
        <v>0.373</v>
      </c>
      <c r="D3" s="4">
        <v>0.32900000000000001</v>
      </c>
      <c r="E3" s="3">
        <v>3.6999999999999998E-2</v>
      </c>
      <c r="F3" s="3">
        <v>3.6999999999999998E-2</v>
      </c>
      <c r="G3" s="3">
        <v>3.6999999999999998E-2</v>
      </c>
      <c r="H3" s="3">
        <v>3.6999999999999998E-2</v>
      </c>
      <c r="I3" s="1">
        <f>AVERAGE(B2:C5,B6,D2:D4)</f>
        <v>0.38199999999999995</v>
      </c>
    </row>
    <row r="4" spans="1:11" ht="15.75" thickBot="1">
      <c r="A4" s="5">
        <v>9.6000000000000002E-2</v>
      </c>
      <c r="B4" s="4">
        <v>0.4</v>
      </c>
      <c r="C4" s="4">
        <v>0.32200000000000001</v>
      </c>
      <c r="D4" s="4">
        <v>0.27400000000000002</v>
      </c>
      <c r="E4" s="3">
        <v>3.9E-2</v>
      </c>
      <c r="F4" s="3">
        <v>3.7999999999999999E-2</v>
      </c>
      <c r="G4" s="3">
        <v>3.7999999999999999E-2</v>
      </c>
      <c r="H4" s="3">
        <v>3.6999999999999998E-2</v>
      </c>
      <c r="I4">
        <f>STDEV(B2:B6,C2:C5,D2:D4)</f>
        <v>0.10592707611628632</v>
      </c>
      <c r="J4" s="11"/>
      <c r="K4" s="9" t="s">
        <v>0</v>
      </c>
    </row>
    <row r="5" spans="1:11" ht="15.75" thickBot="1">
      <c r="A5" s="5">
        <v>0.30099999999999999</v>
      </c>
      <c r="B5" s="4">
        <v>0.29499999999999998</v>
      </c>
      <c r="C5" s="4">
        <v>0.28499999999999998</v>
      </c>
      <c r="D5" s="5">
        <v>0.16600000000000001</v>
      </c>
      <c r="E5" s="3">
        <v>3.6999999999999998E-2</v>
      </c>
      <c r="F5" s="3">
        <v>3.6999999999999998E-2</v>
      </c>
      <c r="G5" s="3">
        <v>3.7999999999999999E-2</v>
      </c>
      <c r="H5" s="3">
        <v>3.6999999999999998E-2</v>
      </c>
      <c r="J5" s="12"/>
      <c r="K5" s="10" t="s">
        <v>1</v>
      </c>
    </row>
    <row r="6" spans="1:11" ht="15.75" thickBot="1">
      <c r="A6" s="5">
        <v>0.37</v>
      </c>
      <c r="B6" s="4">
        <v>0.27100000000000002</v>
      </c>
      <c r="C6" s="5">
        <v>0.185</v>
      </c>
      <c r="D6" s="5">
        <v>0.19900000000000001</v>
      </c>
      <c r="E6" s="3">
        <v>3.7999999999999999E-2</v>
      </c>
      <c r="F6" s="3">
        <v>3.6999999999999998E-2</v>
      </c>
      <c r="G6" s="3">
        <v>3.9E-2</v>
      </c>
      <c r="H6" s="3">
        <v>3.7999999999999999E-2</v>
      </c>
      <c r="J6" s="13"/>
      <c r="K6" s="10" t="s">
        <v>2</v>
      </c>
    </row>
    <row r="7" spans="1:11" ht="15.75" thickBot="1">
      <c r="A7" s="5">
        <v>0.312</v>
      </c>
      <c r="B7" s="6">
        <v>0.21099999999999999</v>
      </c>
      <c r="C7" s="6">
        <v>0.189</v>
      </c>
      <c r="D7" s="6">
        <v>0.157</v>
      </c>
      <c r="E7" s="3">
        <v>3.6999999999999998E-2</v>
      </c>
      <c r="F7" s="3">
        <v>3.6999999999999998E-2</v>
      </c>
      <c r="G7" s="3">
        <v>3.7999999999999999E-2</v>
      </c>
      <c r="H7" s="3">
        <v>3.6999999999999998E-2</v>
      </c>
      <c r="J7" s="16"/>
      <c r="K7" s="10" t="s">
        <v>3</v>
      </c>
    </row>
    <row r="8" spans="1:11" ht="15.75" thickBot="1">
      <c r="A8" s="5">
        <v>0.31</v>
      </c>
      <c r="B8" s="6">
        <v>0.17399999999999999</v>
      </c>
      <c r="C8" s="6">
        <v>0.182</v>
      </c>
      <c r="D8" s="6">
        <v>0.17399999999999999</v>
      </c>
      <c r="E8" s="3">
        <v>3.7999999999999999E-2</v>
      </c>
      <c r="F8" s="3">
        <v>3.7999999999999999E-2</v>
      </c>
      <c r="G8" s="3">
        <v>3.6999999999999998E-2</v>
      </c>
      <c r="H8" s="3">
        <v>3.7999999999999999E-2</v>
      </c>
      <c r="J8" s="17"/>
      <c r="K8" s="15" t="s">
        <v>5</v>
      </c>
    </row>
    <row r="9" spans="1:11">
      <c r="A9" s="5">
        <v>0.23799999999999999</v>
      </c>
      <c r="B9" s="6">
        <v>0.17599999999999999</v>
      </c>
      <c r="C9" s="6">
        <v>0.192</v>
      </c>
      <c r="D9" s="6">
        <v>0.14099999999999999</v>
      </c>
      <c r="E9" s="3">
        <v>3.6999999999999998E-2</v>
      </c>
      <c r="F9" s="3">
        <v>3.6999999999999998E-2</v>
      </c>
      <c r="G9" s="3">
        <v>3.7999999999999999E-2</v>
      </c>
      <c r="H9" s="3">
        <v>3.7999999999999999E-2</v>
      </c>
      <c r="J9" t="s">
        <v>6</v>
      </c>
    </row>
    <row r="10" spans="1:11">
      <c r="A10" s="5">
        <v>0.21199999999999999</v>
      </c>
      <c r="B10" s="6">
        <v>0.255</v>
      </c>
      <c r="C10" s="6">
        <v>0.22900000000000001</v>
      </c>
      <c r="D10" s="6">
        <v>0.193</v>
      </c>
      <c r="E10" s="3">
        <v>3.7999999999999999E-2</v>
      </c>
      <c r="F10" s="3">
        <v>3.7999999999999999E-2</v>
      </c>
      <c r="G10" s="3">
        <v>3.7999999999999999E-2</v>
      </c>
      <c r="H10" s="3">
        <v>3.7999999999999999E-2</v>
      </c>
      <c r="I10" s="1">
        <f>AVERAGE(B7:D11)</f>
        <v>0.192</v>
      </c>
    </row>
    <row r="11" spans="1:11">
      <c r="A11" s="5">
        <v>0.26800000000000002</v>
      </c>
      <c r="B11" s="6">
        <v>0.19500000000000001</v>
      </c>
      <c r="C11" s="6">
        <v>0.19500000000000001</v>
      </c>
      <c r="D11" s="6">
        <v>0.217</v>
      </c>
      <c r="E11" s="3">
        <v>3.7999999999999999E-2</v>
      </c>
      <c r="F11" s="3">
        <v>3.9E-2</v>
      </c>
      <c r="G11" s="3">
        <v>3.7999999999999999E-2</v>
      </c>
      <c r="H11" s="3">
        <v>3.7999999999999999E-2</v>
      </c>
      <c r="I11">
        <f>STDEV(B7:D11)</f>
        <v>2.826153367590456E-2</v>
      </c>
    </row>
    <row r="12" spans="1:11">
      <c r="A12" s="5">
        <v>0.30399999999999999</v>
      </c>
      <c r="B12" s="5">
        <v>0.21099999999999999</v>
      </c>
      <c r="C12" s="5">
        <v>0.188</v>
      </c>
      <c r="D12" s="5">
        <v>0.14199999999999999</v>
      </c>
      <c r="E12" s="3">
        <v>3.7999999999999999E-2</v>
      </c>
      <c r="F12" s="3">
        <v>3.6999999999999998E-2</v>
      </c>
      <c r="G12" s="2">
        <v>4.2000000000000003E-2</v>
      </c>
      <c r="H12" s="2">
        <v>4.2999999999999997E-2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O22" sqref="O22"/>
    </sheetView>
  </sheetViews>
  <sheetFormatPr defaultRowHeight="15"/>
  <cols>
    <col min="11" max="11" width="13.140625" bestFit="1" customWidth="1"/>
  </cols>
  <sheetData>
    <row r="1" spans="1:11">
      <c r="A1" s="7">
        <v>0.106</v>
      </c>
      <c r="B1" s="6">
        <v>0.109</v>
      </c>
      <c r="C1" s="6">
        <v>0.15</v>
      </c>
      <c r="D1" s="6">
        <v>0.108</v>
      </c>
      <c r="E1" s="6">
        <v>0.122</v>
      </c>
      <c r="F1" s="6">
        <v>0.11600000000000001</v>
      </c>
      <c r="G1" s="6">
        <v>9.8000000000000004E-2</v>
      </c>
      <c r="H1" s="6">
        <v>0.114</v>
      </c>
    </row>
    <row r="2" spans="1:11">
      <c r="A2" s="7">
        <v>0.1</v>
      </c>
      <c r="B2" s="6">
        <v>0.114</v>
      </c>
      <c r="C2" s="6">
        <v>9.8000000000000004E-2</v>
      </c>
      <c r="D2" s="6">
        <v>9.5000000000000001E-2</v>
      </c>
      <c r="E2" s="6">
        <v>0.10100000000000001</v>
      </c>
      <c r="F2" s="6">
        <v>0.104</v>
      </c>
      <c r="G2" s="6">
        <v>0.112</v>
      </c>
      <c r="H2" s="6">
        <v>0.12</v>
      </c>
    </row>
    <row r="3" spans="1:11" ht="15.75" thickBot="1">
      <c r="A3" s="7">
        <v>9.9000000000000005E-2</v>
      </c>
      <c r="B3" s="6">
        <v>0.115</v>
      </c>
      <c r="C3" s="6">
        <v>0.10100000000000001</v>
      </c>
      <c r="D3" s="6">
        <v>9.8000000000000004E-2</v>
      </c>
      <c r="E3" s="6">
        <v>0.115</v>
      </c>
      <c r="F3" s="6">
        <v>0.113</v>
      </c>
      <c r="G3" s="6">
        <v>0.1</v>
      </c>
      <c r="H3" s="6">
        <v>0.1</v>
      </c>
      <c r="I3" s="1">
        <f>AVERAGE(A1:H4)</f>
        <v>0.10775000000000001</v>
      </c>
    </row>
    <row r="4" spans="1:11" ht="15.75" thickBot="1">
      <c r="A4" s="7">
        <v>0.128</v>
      </c>
      <c r="B4" s="6">
        <v>0.122</v>
      </c>
      <c r="C4" s="6">
        <v>9.4E-2</v>
      </c>
      <c r="D4" s="6">
        <v>9.4E-2</v>
      </c>
      <c r="E4" s="6">
        <v>0.114</v>
      </c>
      <c r="F4" s="6">
        <v>8.8999999999999996E-2</v>
      </c>
      <c r="G4" s="6">
        <v>0.104</v>
      </c>
      <c r="H4" s="6">
        <v>9.5000000000000001E-2</v>
      </c>
      <c r="I4">
        <f>STDEV(A1:H4)</f>
        <v>1.2453785536677099E-2</v>
      </c>
      <c r="J4" s="11"/>
      <c r="K4" s="9" t="s">
        <v>0</v>
      </c>
    </row>
    <row r="5" spans="1:11" ht="15.75" thickBot="1">
      <c r="A5" s="29">
        <v>9.4E-2</v>
      </c>
      <c r="B5" s="30">
        <v>8.7999999999999995E-2</v>
      </c>
      <c r="C5" s="30">
        <v>0.08</v>
      </c>
      <c r="D5" s="30">
        <v>0.11799999999999999</v>
      </c>
      <c r="E5" s="30">
        <v>9.2999999999999999E-2</v>
      </c>
      <c r="F5" s="30">
        <v>9.0999999999999998E-2</v>
      </c>
      <c r="G5" s="30">
        <v>8.4000000000000005E-2</v>
      </c>
      <c r="H5" s="30">
        <v>8.7999999999999995E-2</v>
      </c>
      <c r="J5" s="31"/>
      <c r="K5" s="10" t="s">
        <v>16</v>
      </c>
    </row>
    <row r="6" spans="1:11" ht="15.75" thickBot="1">
      <c r="A6" s="29">
        <v>0.108</v>
      </c>
      <c r="B6" s="30">
        <v>7.5999999999999998E-2</v>
      </c>
      <c r="C6" s="30">
        <v>8.3000000000000004E-2</v>
      </c>
      <c r="D6" s="30">
        <v>9.6000000000000002E-2</v>
      </c>
      <c r="E6" s="30">
        <v>8.2000000000000003E-2</v>
      </c>
      <c r="F6" s="30">
        <v>8.5000000000000006E-2</v>
      </c>
      <c r="G6" s="30">
        <v>8.2000000000000003E-2</v>
      </c>
      <c r="H6" s="30">
        <v>8.1000000000000003E-2</v>
      </c>
      <c r="J6" s="13"/>
      <c r="K6" s="10" t="s">
        <v>2</v>
      </c>
    </row>
    <row r="7" spans="1:11" ht="15.75" thickBot="1">
      <c r="A7" s="29">
        <v>9.0999999999999998E-2</v>
      </c>
      <c r="B7" s="30">
        <v>0.10199999999999999</v>
      </c>
      <c r="C7" s="30">
        <v>8.8999999999999996E-2</v>
      </c>
      <c r="D7" s="30">
        <v>9.9000000000000005E-2</v>
      </c>
      <c r="E7" s="30">
        <v>7.4999999999999997E-2</v>
      </c>
      <c r="F7" s="30">
        <v>9.2999999999999999E-2</v>
      </c>
      <c r="G7" s="30">
        <v>8.7999999999999995E-2</v>
      </c>
      <c r="H7" s="30">
        <v>9.4E-2</v>
      </c>
      <c r="I7" s="1">
        <f>AVERAGE(A5:H8)</f>
        <v>9.0218750000000014E-2</v>
      </c>
      <c r="J7" s="16"/>
      <c r="K7" s="10" t="s">
        <v>4</v>
      </c>
    </row>
    <row r="8" spans="1:11" ht="15.75" thickBot="1">
      <c r="A8" s="29">
        <v>0.10299999999999999</v>
      </c>
      <c r="B8" s="30">
        <v>9.0999999999999998E-2</v>
      </c>
      <c r="C8" s="30">
        <v>8.6999999999999994E-2</v>
      </c>
      <c r="D8" s="30">
        <v>9.6000000000000002E-2</v>
      </c>
      <c r="E8" s="30">
        <v>8.2000000000000003E-2</v>
      </c>
      <c r="F8" s="30">
        <v>8.7999999999999995E-2</v>
      </c>
      <c r="G8" s="30">
        <v>7.5999999999999998E-2</v>
      </c>
      <c r="H8" s="30">
        <v>0.104</v>
      </c>
      <c r="I8">
        <f>STDEV(A5:H8)</f>
        <v>9.7508787858721288E-3</v>
      </c>
      <c r="J8" s="17"/>
      <c r="K8" s="15" t="s">
        <v>5</v>
      </c>
    </row>
    <row r="9" spans="1:11">
      <c r="A9" s="8">
        <v>6.4000000000000001E-2</v>
      </c>
      <c r="B9" s="4">
        <v>7.2999999999999995E-2</v>
      </c>
      <c r="C9" s="4">
        <v>7.3999999999999996E-2</v>
      </c>
      <c r="D9" s="4">
        <v>7.1999999999999995E-2</v>
      </c>
      <c r="E9" s="4">
        <v>5.8000000000000003E-2</v>
      </c>
      <c r="F9" s="4">
        <v>7.2999999999999995E-2</v>
      </c>
      <c r="G9" s="4">
        <v>8.1000000000000003E-2</v>
      </c>
      <c r="H9" s="4">
        <v>7.9000000000000001E-2</v>
      </c>
      <c r="J9" t="s">
        <v>7</v>
      </c>
    </row>
    <row r="10" spans="1:11">
      <c r="A10" s="8">
        <v>7.5999999999999998E-2</v>
      </c>
      <c r="B10" s="4">
        <v>6.2E-2</v>
      </c>
      <c r="C10" s="4">
        <v>7.9000000000000001E-2</v>
      </c>
      <c r="D10" s="4">
        <v>6.6000000000000003E-2</v>
      </c>
      <c r="E10" s="4">
        <v>9.1999999999999998E-2</v>
      </c>
      <c r="F10" s="4">
        <v>8.4000000000000005E-2</v>
      </c>
      <c r="G10" s="4">
        <v>8.6999999999999994E-2</v>
      </c>
      <c r="H10" s="4">
        <v>7.1999999999999995E-2</v>
      </c>
      <c r="I10" s="1">
        <f>AVERAGE(A9:H12)</f>
        <v>7.6812499999999978E-2</v>
      </c>
    </row>
    <row r="11" spans="1:11">
      <c r="A11" s="8">
        <v>9.6000000000000002E-2</v>
      </c>
      <c r="B11" s="4">
        <v>7.9000000000000001E-2</v>
      </c>
      <c r="C11" s="4">
        <v>8.3000000000000004E-2</v>
      </c>
      <c r="D11" s="4">
        <v>7.8E-2</v>
      </c>
      <c r="E11" s="4">
        <v>0.10100000000000001</v>
      </c>
      <c r="F11" s="4">
        <v>7.2999999999999995E-2</v>
      </c>
      <c r="G11" s="4">
        <v>7.4999999999999997E-2</v>
      </c>
      <c r="H11" s="4">
        <v>8.8999999999999996E-2</v>
      </c>
      <c r="I11">
        <f>STDEV(A9:H12)</f>
        <v>9.8650163906148901E-3</v>
      </c>
    </row>
    <row r="12" spans="1:11">
      <c r="A12" s="8">
        <v>6.4000000000000001E-2</v>
      </c>
      <c r="B12" s="4">
        <v>7.5999999999999998E-2</v>
      </c>
      <c r="C12" s="4">
        <v>7.0000000000000007E-2</v>
      </c>
      <c r="D12" s="4">
        <v>8.1000000000000003E-2</v>
      </c>
      <c r="E12" s="4">
        <v>7.8E-2</v>
      </c>
      <c r="F12" s="4">
        <v>6.2E-2</v>
      </c>
      <c r="G12" s="4">
        <v>8.4000000000000005E-2</v>
      </c>
      <c r="H12" s="4">
        <v>7.6999999999999999E-2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G38" sqref="G38"/>
    </sheetView>
  </sheetViews>
  <sheetFormatPr defaultRowHeight="15"/>
  <cols>
    <col min="11" max="11" width="13.140625" bestFit="1" customWidth="1"/>
  </cols>
  <sheetData>
    <row r="1" spans="1:11">
      <c r="A1" s="6">
        <v>0.09</v>
      </c>
      <c r="B1" s="6">
        <v>0.09</v>
      </c>
      <c r="C1" s="6">
        <v>9.2999999999999999E-2</v>
      </c>
      <c r="D1" s="6">
        <v>8.2000000000000003E-2</v>
      </c>
      <c r="E1" s="3">
        <v>0.04</v>
      </c>
      <c r="F1" s="3">
        <v>0.04</v>
      </c>
      <c r="G1" s="3">
        <v>0.04</v>
      </c>
      <c r="H1" s="3">
        <v>1.0089999999999999</v>
      </c>
    </row>
    <row r="2" spans="1:11">
      <c r="A2" s="6">
        <v>9.1999999999999998E-2</v>
      </c>
      <c r="B2" s="6">
        <v>8.8999999999999996E-2</v>
      </c>
      <c r="C2" s="6">
        <v>0.09</v>
      </c>
      <c r="D2" s="6">
        <v>9.1999999999999998E-2</v>
      </c>
      <c r="E2" s="3">
        <v>3.9E-2</v>
      </c>
      <c r="F2" s="3">
        <v>3.9E-2</v>
      </c>
      <c r="G2" s="3">
        <v>4.1000000000000002E-2</v>
      </c>
      <c r="H2" s="3">
        <v>0.04</v>
      </c>
    </row>
    <row r="3" spans="1:11" ht="15.75" thickBot="1">
      <c r="A3" s="6">
        <v>9.0999999999999998E-2</v>
      </c>
      <c r="B3" s="6">
        <v>9.0999999999999998E-2</v>
      </c>
      <c r="C3" s="6">
        <v>0.09</v>
      </c>
      <c r="D3" s="6">
        <v>8.8999999999999996E-2</v>
      </c>
      <c r="E3" s="3">
        <v>4.7E-2</v>
      </c>
      <c r="F3" s="3">
        <v>3.9E-2</v>
      </c>
      <c r="G3" s="3">
        <v>3.9E-2</v>
      </c>
      <c r="H3" s="3">
        <v>3.9E-2</v>
      </c>
      <c r="I3" s="1">
        <f>AVERAGE(A1:D6)</f>
        <v>9.7458333333333355E-2</v>
      </c>
    </row>
    <row r="4" spans="1:11" ht="15.75" thickBot="1">
      <c r="A4" s="6">
        <v>0.09</v>
      </c>
      <c r="B4" s="6">
        <v>9.9000000000000005E-2</v>
      </c>
      <c r="C4" s="6">
        <v>9.4E-2</v>
      </c>
      <c r="D4" s="6">
        <v>9.1999999999999998E-2</v>
      </c>
      <c r="E4" s="3">
        <v>5.0999999999999997E-2</v>
      </c>
      <c r="F4" s="3">
        <v>4.1000000000000002E-2</v>
      </c>
      <c r="G4" s="3">
        <v>0.04</v>
      </c>
      <c r="H4" s="3">
        <v>4.1000000000000002E-2</v>
      </c>
      <c r="I4">
        <f>STDEV(A1:D6)</f>
        <v>1.2325227457700438E-2</v>
      </c>
      <c r="J4" s="11"/>
      <c r="K4" s="9" t="s">
        <v>0</v>
      </c>
    </row>
    <row r="5" spans="1:11" ht="15.75" thickBot="1">
      <c r="A5" s="6">
        <v>9.8000000000000004E-2</v>
      </c>
      <c r="B5" s="6">
        <v>9.5000000000000001E-2</v>
      </c>
      <c r="C5" s="6">
        <v>0.10199999999999999</v>
      </c>
      <c r="D5" s="6">
        <v>0.122</v>
      </c>
      <c r="E5" s="3">
        <v>4.5999999999999999E-2</v>
      </c>
      <c r="F5" s="3">
        <v>3.9E-2</v>
      </c>
      <c r="G5" s="3">
        <v>3.9E-2</v>
      </c>
      <c r="H5" s="3">
        <v>4.2999999999999997E-2</v>
      </c>
      <c r="J5" s="12"/>
      <c r="K5" s="10" t="s">
        <v>1</v>
      </c>
    </row>
    <row r="6" spans="1:11" ht="15.75" thickBot="1">
      <c r="A6" s="6">
        <v>0.13400000000000001</v>
      </c>
      <c r="B6" s="6">
        <v>0.11799999999999999</v>
      </c>
      <c r="C6" s="6">
        <v>0.105</v>
      </c>
      <c r="D6" s="6">
        <v>0.111</v>
      </c>
      <c r="E6" s="3">
        <v>4.8000000000000001E-2</v>
      </c>
      <c r="F6" s="3">
        <v>3.9E-2</v>
      </c>
      <c r="G6" s="3">
        <v>3.9E-2</v>
      </c>
      <c r="H6" s="3">
        <v>3.9E-2</v>
      </c>
      <c r="J6" s="13"/>
      <c r="K6" s="10" t="s">
        <v>2</v>
      </c>
    </row>
    <row r="7" spans="1:11" ht="15.75" thickBot="1">
      <c r="A7" s="4">
        <v>0.114</v>
      </c>
      <c r="B7" s="4">
        <v>0.121</v>
      </c>
      <c r="C7" s="4">
        <v>0.122</v>
      </c>
      <c r="D7" s="4">
        <v>9.8000000000000004E-2</v>
      </c>
      <c r="E7" s="3">
        <v>4.8000000000000001E-2</v>
      </c>
      <c r="F7" s="3">
        <v>4.2000000000000003E-2</v>
      </c>
      <c r="G7" s="3">
        <v>4.5999999999999999E-2</v>
      </c>
      <c r="H7" s="3">
        <v>3.9E-2</v>
      </c>
      <c r="J7" s="16"/>
      <c r="K7" s="10" t="s">
        <v>4</v>
      </c>
    </row>
    <row r="8" spans="1:11" ht="15.75" thickBot="1">
      <c r="A8" s="4">
        <v>0.108</v>
      </c>
      <c r="B8" s="4">
        <v>0.105</v>
      </c>
      <c r="C8" s="4">
        <v>0.105</v>
      </c>
      <c r="D8" s="5">
        <v>0.39400000000000002</v>
      </c>
      <c r="E8" s="3">
        <v>4.7E-2</v>
      </c>
      <c r="F8" s="3">
        <v>4.2000000000000003E-2</v>
      </c>
      <c r="G8" s="3">
        <v>4.2999999999999997E-2</v>
      </c>
      <c r="H8" s="3">
        <v>1.0249999999999999</v>
      </c>
      <c r="J8" s="17"/>
      <c r="K8" s="15" t="s">
        <v>5</v>
      </c>
    </row>
    <row r="9" spans="1:11">
      <c r="A9" s="4">
        <v>0.10299999999999999</v>
      </c>
      <c r="B9" s="4">
        <v>0.11899999999999999</v>
      </c>
      <c r="C9" s="4">
        <v>0.10199999999999999</v>
      </c>
      <c r="D9" s="5">
        <v>0.98599999999999999</v>
      </c>
      <c r="E9" s="3">
        <v>0.5</v>
      </c>
      <c r="F9" s="3">
        <v>0.04</v>
      </c>
      <c r="G9" s="3">
        <v>3.9E-2</v>
      </c>
      <c r="H9" s="3">
        <v>3.9E-2</v>
      </c>
      <c r="J9" t="s">
        <v>7</v>
      </c>
    </row>
    <row r="10" spans="1:11">
      <c r="A10" s="4">
        <v>9.7000000000000003E-2</v>
      </c>
      <c r="B10" s="4">
        <v>0.11600000000000001</v>
      </c>
      <c r="C10" s="4">
        <v>0.161</v>
      </c>
      <c r="D10" s="4">
        <v>0.11799999999999999</v>
      </c>
      <c r="E10" s="3">
        <v>4.8000000000000001E-2</v>
      </c>
      <c r="F10" s="3">
        <v>4.1000000000000002E-2</v>
      </c>
      <c r="G10" s="3">
        <v>3.9E-2</v>
      </c>
      <c r="H10" s="3">
        <v>3.9E-2</v>
      </c>
      <c r="I10" s="1">
        <f>AVERAGE(A7:C12,D7,D10:D12)</f>
        <v>0.11136363636363635</v>
      </c>
    </row>
    <row r="11" spans="1:11">
      <c r="A11" s="4">
        <v>0.107</v>
      </c>
      <c r="B11" s="4">
        <v>0.10100000000000001</v>
      </c>
      <c r="C11" s="4">
        <v>0.127</v>
      </c>
      <c r="D11" s="4">
        <v>0.109</v>
      </c>
      <c r="E11" s="3">
        <v>0.04</v>
      </c>
      <c r="F11" s="3">
        <v>0.52900000000000003</v>
      </c>
      <c r="G11" s="3">
        <v>0.121</v>
      </c>
      <c r="H11" s="3">
        <v>0.04</v>
      </c>
      <c r="I11">
        <f>STDEV(A7:C12,D7,D10:D12)</f>
        <v>1.406632403513702E-2</v>
      </c>
    </row>
    <row r="12" spans="1:11">
      <c r="A12" s="4">
        <v>0.114</v>
      </c>
      <c r="B12" s="4">
        <v>0.10199999999999999</v>
      </c>
      <c r="C12" s="4">
        <v>0.10299999999999999</v>
      </c>
      <c r="D12" s="4">
        <v>9.8000000000000004E-2</v>
      </c>
      <c r="E12" s="3">
        <v>9.1999999999999998E-2</v>
      </c>
      <c r="F12" s="3">
        <v>0.04</v>
      </c>
      <c r="G12" s="3">
        <v>0.14599999999999999</v>
      </c>
      <c r="H12" s="3">
        <v>4.4999999999999998E-2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E16" sqref="E16"/>
    </sheetView>
  </sheetViews>
  <sheetFormatPr defaultRowHeight="15"/>
  <cols>
    <col min="11" max="11" width="13.140625" bestFit="1" customWidth="1"/>
  </cols>
  <sheetData>
    <row r="1" spans="1:11">
      <c r="A1" s="6">
        <v>0.121</v>
      </c>
      <c r="B1" s="6">
        <v>0.126</v>
      </c>
      <c r="C1" s="6">
        <v>0.155</v>
      </c>
      <c r="D1" s="6">
        <v>0.129</v>
      </c>
      <c r="E1" s="3">
        <v>4.2000000000000003E-2</v>
      </c>
      <c r="F1" s="3">
        <v>0.34399999999999997</v>
      </c>
      <c r="G1" s="3">
        <v>3.9E-2</v>
      </c>
      <c r="H1" s="3">
        <v>3.9E-2</v>
      </c>
    </row>
    <row r="2" spans="1:11">
      <c r="A2" s="6">
        <v>0.13200000000000001</v>
      </c>
      <c r="B2" s="6">
        <v>0.159</v>
      </c>
      <c r="C2" s="6">
        <v>0.123</v>
      </c>
      <c r="D2" s="6">
        <v>0.128</v>
      </c>
      <c r="E2" s="3">
        <v>4.2000000000000003E-2</v>
      </c>
      <c r="F2" s="3">
        <v>0.04</v>
      </c>
      <c r="G2" s="3">
        <v>3.9E-2</v>
      </c>
      <c r="H2" s="3">
        <v>4.8000000000000001E-2</v>
      </c>
    </row>
    <row r="3" spans="1:11" ht="15.75" thickBot="1">
      <c r="A3" s="6">
        <v>0.17499999999999999</v>
      </c>
      <c r="B3" s="6">
        <v>0.127</v>
      </c>
      <c r="C3" s="6">
        <v>9.9000000000000005E-2</v>
      </c>
      <c r="D3" s="6">
        <v>0.109</v>
      </c>
      <c r="E3" s="3">
        <v>4.2000000000000003E-2</v>
      </c>
      <c r="F3" s="3">
        <v>0.04</v>
      </c>
      <c r="G3" s="3">
        <v>4.1000000000000002E-2</v>
      </c>
      <c r="H3" s="3">
        <v>0.04</v>
      </c>
      <c r="I3" s="1">
        <f>AVERAGE(A1:D6)</f>
        <v>0.12795833333333334</v>
      </c>
    </row>
    <row r="4" spans="1:11" ht="15.75" thickBot="1">
      <c r="A4" s="6">
        <v>0.159</v>
      </c>
      <c r="B4" s="6">
        <v>0.13100000000000001</v>
      </c>
      <c r="C4" s="6">
        <v>0.107</v>
      </c>
      <c r="D4" s="6">
        <v>0.11700000000000001</v>
      </c>
      <c r="E4" s="3">
        <v>0.04</v>
      </c>
      <c r="F4" s="3">
        <v>4.1000000000000002E-2</v>
      </c>
      <c r="G4" s="3">
        <v>4.1000000000000002E-2</v>
      </c>
      <c r="H4" s="3">
        <v>4.1000000000000002E-2</v>
      </c>
      <c r="I4">
        <f>STDEV(A1:D6)</f>
        <v>1.9565895720930308E-2</v>
      </c>
      <c r="J4" s="11"/>
      <c r="K4" s="9" t="s">
        <v>0</v>
      </c>
    </row>
    <row r="5" spans="1:11" ht="15.75" thickBot="1">
      <c r="A5" s="6">
        <v>0.13400000000000001</v>
      </c>
      <c r="B5" s="6">
        <v>0.115</v>
      </c>
      <c r="C5" s="6">
        <v>0.129</v>
      </c>
      <c r="D5" s="6">
        <v>0.13600000000000001</v>
      </c>
      <c r="E5" s="3">
        <v>0.04</v>
      </c>
      <c r="F5" s="3">
        <v>4.1000000000000002E-2</v>
      </c>
      <c r="G5" s="3">
        <v>0.04</v>
      </c>
      <c r="H5" s="3">
        <v>4.2999999999999997E-2</v>
      </c>
      <c r="J5" s="12"/>
      <c r="K5" s="10" t="s">
        <v>1</v>
      </c>
    </row>
    <row r="6" spans="1:11" ht="15.75" thickBot="1">
      <c r="A6" s="6">
        <v>0.14099999999999999</v>
      </c>
      <c r="B6" s="6">
        <v>0.112</v>
      </c>
      <c r="C6" s="6">
        <v>0.113</v>
      </c>
      <c r="D6" s="6">
        <v>9.4E-2</v>
      </c>
      <c r="E6" s="3">
        <v>0.04</v>
      </c>
      <c r="F6" s="3">
        <v>4.1000000000000002E-2</v>
      </c>
      <c r="G6" s="3">
        <v>3.9E-2</v>
      </c>
      <c r="H6" s="3">
        <v>0.04</v>
      </c>
      <c r="J6" s="13"/>
      <c r="K6" s="10" t="s">
        <v>2</v>
      </c>
    </row>
    <row r="7" spans="1:11" ht="15.75" thickBot="1">
      <c r="A7" s="4">
        <v>0.121</v>
      </c>
      <c r="B7" s="4">
        <v>9.7000000000000003E-2</v>
      </c>
      <c r="C7" s="4">
        <v>9.0999999999999998E-2</v>
      </c>
      <c r="D7" s="4">
        <v>9.2999999999999999E-2</v>
      </c>
      <c r="E7" s="3">
        <v>3.9E-2</v>
      </c>
      <c r="F7" s="3">
        <v>3.7999999999999999E-2</v>
      </c>
      <c r="G7" s="3">
        <v>3.9E-2</v>
      </c>
      <c r="H7" s="3">
        <v>3.9E-2</v>
      </c>
      <c r="J7" s="16"/>
      <c r="K7" s="10" t="s">
        <v>4</v>
      </c>
    </row>
    <row r="8" spans="1:11" ht="15.75" thickBot="1">
      <c r="A8" s="4">
        <v>0.114</v>
      </c>
      <c r="B8" s="4">
        <v>8.8999999999999996E-2</v>
      </c>
      <c r="C8" s="4">
        <v>9.8000000000000004E-2</v>
      </c>
      <c r="D8" s="4">
        <v>9.9000000000000005E-2</v>
      </c>
      <c r="E8" s="3">
        <v>3.9E-2</v>
      </c>
      <c r="F8" s="3">
        <v>4.1000000000000002E-2</v>
      </c>
      <c r="G8" s="3">
        <v>3.9E-2</v>
      </c>
      <c r="H8" s="3">
        <v>3.9E-2</v>
      </c>
      <c r="J8" s="17"/>
      <c r="K8" s="15" t="s">
        <v>5</v>
      </c>
    </row>
    <row r="9" spans="1:11">
      <c r="A9" s="4">
        <v>0.11700000000000001</v>
      </c>
      <c r="B9" s="4">
        <v>9.5000000000000001E-2</v>
      </c>
      <c r="C9" s="4">
        <v>9.7000000000000003E-2</v>
      </c>
      <c r="D9" s="4">
        <v>9.9000000000000005E-2</v>
      </c>
      <c r="E9" s="3">
        <v>4.1000000000000002E-2</v>
      </c>
      <c r="F9" s="3">
        <v>0.04</v>
      </c>
      <c r="G9" s="3">
        <v>0.04</v>
      </c>
      <c r="H9" s="3">
        <v>3.9E-2</v>
      </c>
      <c r="J9" t="s">
        <v>7</v>
      </c>
    </row>
    <row r="10" spans="1:11">
      <c r="A10" s="4">
        <v>0.11799999999999999</v>
      </c>
      <c r="B10" s="4">
        <v>0.09</v>
      </c>
      <c r="C10" s="4">
        <v>8.4000000000000005E-2</v>
      </c>
      <c r="D10" s="4">
        <v>8.7999999999999995E-2</v>
      </c>
      <c r="E10" s="3">
        <v>0.04</v>
      </c>
      <c r="F10" s="3">
        <v>4.1000000000000002E-2</v>
      </c>
      <c r="G10" s="3">
        <v>0.04</v>
      </c>
      <c r="H10" s="3">
        <v>3.9E-2</v>
      </c>
      <c r="I10" s="1">
        <f>AVERAGE(B7:D12,A7:A11)</f>
        <v>0.10052173913043477</v>
      </c>
    </row>
    <row r="11" spans="1:11">
      <c r="A11" s="4">
        <v>0.13200000000000001</v>
      </c>
      <c r="B11" s="4">
        <v>8.7999999999999995E-2</v>
      </c>
      <c r="C11" s="4">
        <v>9.0999999999999998E-2</v>
      </c>
      <c r="D11" s="4">
        <v>8.6999999999999994E-2</v>
      </c>
      <c r="E11" s="3">
        <v>0.04</v>
      </c>
      <c r="F11" s="3">
        <v>0.04</v>
      </c>
      <c r="G11" s="3">
        <v>3.9E-2</v>
      </c>
      <c r="H11" s="3">
        <v>0.04</v>
      </c>
      <c r="I11">
        <f>STDEV(B7:D12,A7:A11)</f>
        <v>1.3550812002564885E-2</v>
      </c>
    </row>
    <row r="12" spans="1:11">
      <c r="A12" s="5">
        <v>0.435</v>
      </c>
      <c r="B12" s="4">
        <v>0.124</v>
      </c>
      <c r="C12" s="4">
        <v>0.10100000000000001</v>
      </c>
      <c r="D12" s="4">
        <v>9.9000000000000005E-2</v>
      </c>
      <c r="E12" s="3">
        <v>4.1000000000000002E-2</v>
      </c>
      <c r="F12" s="3">
        <v>3.9E-2</v>
      </c>
      <c r="G12" s="3">
        <v>3.7999999999999999E-2</v>
      </c>
      <c r="H12" s="3">
        <v>3.9E-2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"/>
  <sheetViews>
    <sheetView workbookViewId="0"/>
  </sheetViews>
  <sheetFormatPr defaultRowHeight="15"/>
  <cols>
    <col min="11" max="11" width="13.140625" bestFit="1" customWidth="1"/>
  </cols>
  <sheetData>
    <row r="1" spans="1:11">
      <c r="A1" s="7">
        <v>0.17299999999999999</v>
      </c>
      <c r="B1" s="6">
        <v>0.17</v>
      </c>
      <c r="C1" s="6">
        <v>0.14699999999999999</v>
      </c>
      <c r="D1" s="6">
        <v>0.16800000000000001</v>
      </c>
      <c r="E1" s="6">
        <v>0.214</v>
      </c>
      <c r="F1" s="6">
        <v>0.22600000000000001</v>
      </c>
      <c r="G1" s="6">
        <v>0.16300000000000001</v>
      </c>
      <c r="H1" s="6">
        <v>0.191</v>
      </c>
    </row>
    <row r="2" spans="1:11">
      <c r="A2" s="7">
        <v>0.19</v>
      </c>
      <c r="B2" s="6">
        <v>0.161</v>
      </c>
      <c r="C2" s="6">
        <v>0.16300000000000001</v>
      </c>
      <c r="D2" s="6">
        <v>0.18099999999999999</v>
      </c>
      <c r="E2" s="6">
        <v>0.215</v>
      </c>
      <c r="F2" s="6">
        <v>0.17100000000000001</v>
      </c>
      <c r="G2" s="6">
        <v>0.13800000000000001</v>
      </c>
      <c r="H2" s="6">
        <v>0.17799999999999999</v>
      </c>
    </row>
    <row r="3" spans="1:11" ht="15.75" thickBot="1">
      <c r="A3" s="7">
        <v>0.20599999999999999</v>
      </c>
      <c r="B3" s="6">
        <v>0.188</v>
      </c>
      <c r="C3" s="6">
        <v>0.20899999999999999</v>
      </c>
      <c r="D3" s="6">
        <v>0.19500000000000001</v>
      </c>
      <c r="E3" s="6">
        <v>0.17799999999999999</v>
      </c>
      <c r="F3" s="6">
        <v>0.113</v>
      </c>
      <c r="G3" s="6">
        <v>0.255</v>
      </c>
      <c r="H3" s="6">
        <v>0.222</v>
      </c>
      <c r="I3" s="1">
        <f>AVERAGE(A1:H4)</f>
        <v>0.18315625000000002</v>
      </c>
    </row>
    <row r="4" spans="1:11" ht="15.75" thickBot="1">
      <c r="A4" s="7">
        <v>0.14699999999999999</v>
      </c>
      <c r="B4" s="6">
        <v>0.16300000000000001</v>
      </c>
      <c r="C4" s="6">
        <v>0.16200000000000001</v>
      </c>
      <c r="D4" s="6">
        <v>0.21199999999999999</v>
      </c>
      <c r="E4" s="6">
        <v>0.19800000000000001</v>
      </c>
      <c r="F4" s="6">
        <v>0.16500000000000001</v>
      </c>
      <c r="G4" s="6">
        <v>0.20799999999999999</v>
      </c>
      <c r="H4" s="6">
        <v>0.191</v>
      </c>
      <c r="I4">
        <f>STDEV(A1:H4)</f>
        <v>2.9203523180072549E-2</v>
      </c>
      <c r="J4" s="11"/>
      <c r="K4" s="9" t="s">
        <v>0</v>
      </c>
    </row>
    <row r="5" spans="1:11" ht="15.75" thickBot="1">
      <c r="A5" s="29">
        <v>0.188</v>
      </c>
      <c r="B5" s="30">
        <v>0.19</v>
      </c>
      <c r="C5" s="30">
        <v>0.20699999999999999</v>
      </c>
      <c r="D5" s="30">
        <v>0.185</v>
      </c>
      <c r="E5" s="30">
        <v>0.17499999999999999</v>
      </c>
      <c r="F5" s="30">
        <v>0.16600000000000001</v>
      </c>
      <c r="G5" s="30">
        <v>0.13500000000000001</v>
      </c>
      <c r="H5" s="30">
        <v>0.23699999999999999</v>
      </c>
      <c r="J5" s="31"/>
      <c r="K5" s="10" t="s">
        <v>16</v>
      </c>
    </row>
    <row r="6" spans="1:11" ht="15.75" thickBot="1">
      <c r="A6" s="29">
        <v>0.17499999999999999</v>
      </c>
      <c r="B6" s="30">
        <v>0.23499999999999999</v>
      </c>
      <c r="C6" s="30">
        <v>0.189</v>
      </c>
      <c r="D6" s="30">
        <v>0.185</v>
      </c>
      <c r="E6" s="30">
        <v>0.156</v>
      </c>
      <c r="F6" s="30">
        <v>0.17699999999999999</v>
      </c>
      <c r="G6" s="30">
        <v>0.27300000000000002</v>
      </c>
      <c r="H6" s="30">
        <v>0.182</v>
      </c>
      <c r="J6" s="13"/>
      <c r="K6" s="10" t="s">
        <v>2</v>
      </c>
    </row>
    <row r="7" spans="1:11" ht="15.75" thickBot="1">
      <c r="A7" s="29">
        <v>0.158</v>
      </c>
      <c r="B7" s="30">
        <v>0.16300000000000001</v>
      </c>
      <c r="C7" s="30">
        <v>0.18</v>
      </c>
      <c r="D7" s="30">
        <v>0.193</v>
      </c>
      <c r="E7" s="30">
        <v>0.17399999999999999</v>
      </c>
      <c r="F7" s="30">
        <v>0.129</v>
      </c>
      <c r="G7" s="30">
        <v>0.19900000000000001</v>
      </c>
      <c r="H7" s="30">
        <v>0.24399999999999999</v>
      </c>
      <c r="I7" s="1">
        <f>AVERAGE(A5:H8)</f>
        <v>0.19165625</v>
      </c>
      <c r="J7" s="16"/>
      <c r="K7" s="10" t="s">
        <v>4</v>
      </c>
    </row>
    <row r="8" spans="1:11" ht="15.75" thickBot="1">
      <c r="A8" s="29">
        <v>0.19600000000000001</v>
      </c>
      <c r="B8" s="30">
        <v>0.25600000000000001</v>
      </c>
      <c r="C8" s="30">
        <v>0.20699999999999999</v>
      </c>
      <c r="D8" s="30">
        <v>0.182</v>
      </c>
      <c r="E8" s="30">
        <v>0.192</v>
      </c>
      <c r="F8" s="30">
        <v>0.16900000000000001</v>
      </c>
      <c r="G8" s="30">
        <v>0.16</v>
      </c>
      <c r="H8" s="30">
        <v>0.27600000000000002</v>
      </c>
      <c r="I8">
        <f>STDEV(A5:H8)</f>
        <v>3.5533364035472616E-2</v>
      </c>
      <c r="J8" s="17"/>
      <c r="K8" s="15" t="s">
        <v>5</v>
      </c>
    </row>
    <row r="9" spans="1:11">
      <c r="A9" s="8">
        <v>0.14099999999999999</v>
      </c>
      <c r="B9" s="4">
        <v>0.13700000000000001</v>
      </c>
      <c r="C9" s="4">
        <v>0.156</v>
      </c>
      <c r="D9" s="4">
        <v>0.122</v>
      </c>
      <c r="E9" s="4">
        <v>0.127</v>
      </c>
      <c r="F9" s="4">
        <v>0.13900000000000001</v>
      </c>
      <c r="G9" s="4">
        <v>0.108</v>
      </c>
      <c r="H9" s="4">
        <v>0.13900000000000001</v>
      </c>
      <c r="J9" t="s">
        <v>17</v>
      </c>
    </row>
    <row r="10" spans="1:11">
      <c r="A10" s="8">
        <v>0.154</v>
      </c>
      <c r="B10" s="4">
        <v>0.153</v>
      </c>
      <c r="C10" s="4">
        <v>0.14099999999999999</v>
      </c>
      <c r="D10" s="4">
        <v>0.11</v>
      </c>
      <c r="E10" s="4">
        <v>0.14699999999999999</v>
      </c>
      <c r="F10" s="4">
        <v>0.13400000000000001</v>
      </c>
      <c r="G10" s="4">
        <v>0.122</v>
      </c>
      <c r="H10" s="4">
        <v>0.13300000000000001</v>
      </c>
      <c r="I10" s="1">
        <f>AVERAGE(A9:H12)</f>
        <v>0.13124999999999998</v>
      </c>
    </row>
    <row r="11" spans="1:11">
      <c r="A11" s="8">
        <v>0.128</v>
      </c>
      <c r="B11" s="4">
        <v>0.122</v>
      </c>
      <c r="C11" s="4">
        <v>0.123</v>
      </c>
      <c r="D11" s="4">
        <v>0.129</v>
      </c>
      <c r="E11" s="4">
        <v>0.111</v>
      </c>
      <c r="F11" s="4">
        <v>0.11899999999999999</v>
      </c>
      <c r="G11" s="4">
        <v>0.124</v>
      </c>
      <c r="H11" s="4">
        <v>0.154</v>
      </c>
      <c r="I11">
        <f>STDEV(A9:H12)</f>
        <v>1.5692611781221669E-2</v>
      </c>
    </row>
    <row r="12" spans="1:11">
      <c r="A12" s="8">
        <v>0.126</v>
      </c>
      <c r="B12" s="4">
        <v>0.108</v>
      </c>
      <c r="C12" s="4">
        <v>0.121</v>
      </c>
      <c r="D12" s="4">
        <v>0.11799999999999999</v>
      </c>
      <c r="E12" s="4">
        <v>0.123</v>
      </c>
      <c r="F12" s="4">
        <v>0.127</v>
      </c>
      <c r="G12" s="4">
        <v>0.128</v>
      </c>
      <c r="H12" s="4">
        <v>0.17599999999999999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I38" sqref="I38"/>
    </sheetView>
  </sheetViews>
  <sheetFormatPr defaultRowHeight="15"/>
  <cols>
    <col min="11" max="11" width="13.140625" bestFit="1" customWidth="1"/>
  </cols>
  <sheetData>
    <row r="1" spans="1:11">
      <c r="A1" s="6">
        <v>0.14899999999999999</v>
      </c>
      <c r="B1" s="6">
        <v>0.16</v>
      </c>
      <c r="C1" s="6">
        <v>0.158</v>
      </c>
      <c r="D1" s="6">
        <v>0.186</v>
      </c>
      <c r="E1" s="3">
        <v>4.8000000000000001E-2</v>
      </c>
      <c r="F1" s="3">
        <v>4.2000000000000003E-2</v>
      </c>
      <c r="G1" s="3">
        <v>4.4999999999999998E-2</v>
      </c>
      <c r="H1" s="3">
        <v>4.4999999999999998E-2</v>
      </c>
    </row>
    <row r="2" spans="1:11">
      <c r="A2" s="6">
        <v>0.123</v>
      </c>
      <c r="B2" s="6">
        <v>0.16900000000000001</v>
      </c>
      <c r="C2" s="6">
        <v>0.152</v>
      </c>
      <c r="D2" s="6">
        <v>0.152</v>
      </c>
      <c r="E2" s="3">
        <v>4.1000000000000002E-2</v>
      </c>
      <c r="F2" s="3">
        <v>4.2000000000000003E-2</v>
      </c>
      <c r="G2" s="3">
        <v>4.1000000000000002E-2</v>
      </c>
      <c r="H2" s="3">
        <v>4.2999999999999997E-2</v>
      </c>
    </row>
    <row r="3" spans="1:11" ht="15.75" thickBot="1">
      <c r="A3" s="6">
        <v>0.112</v>
      </c>
      <c r="B3" s="6">
        <v>0.105</v>
      </c>
      <c r="C3" s="6">
        <v>0.11700000000000001</v>
      </c>
      <c r="D3" s="6">
        <v>0.10100000000000001</v>
      </c>
      <c r="E3" s="3">
        <v>0.04</v>
      </c>
      <c r="F3" s="3">
        <v>0.04</v>
      </c>
      <c r="G3" s="3">
        <v>4.1000000000000002E-2</v>
      </c>
      <c r="H3" s="3">
        <v>4.1000000000000002E-2</v>
      </c>
      <c r="I3" s="1">
        <f>AVERAGE(A1:D6)</f>
        <v>0.13087500000000002</v>
      </c>
    </row>
    <row r="4" spans="1:11" ht="15.75" thickBot="1">
      <c r="A4" s="6">
        <v>0.11899999999999999</v>
      </c>
      <c r="B4" s="6">
        <v>0.13100000000000001</v>
      </c>
      <c r="C4" s="6">
        <v>0.11799999999999999</v>
      </c>
      <c r="D4" s="6">
        <v>0.113</v>
      </c>
      <c r="E4" s="3">
        <v>4.1000000000000002E-2</v>
      </c>
      <c r="F4" s="3">
        <v>3.9E-2</v>
      </c>
      <c r="G4" s="3">
        <v>0.04</v>
      </c>
      <c r="H4" s="3">
        <v>4.2999999999999997E-2</v>
      </c>
      <c r="I4">
        <f>STDEV(A1:H6)</f>
        <v>4.7365220317704328E-2</v>
      </c>
      <c r="J4" s="11"/>
      <c r="K4" s="9" t="s">
        <v>0</v>
      </c>
    </row>
    <row r="5" spans="1:11" ht="15.75" thickBot="1">
      <c r="A5" s="6">
        <v>0.14099999999999999</v>
      </c>
      <c r="B5" s="6">
        <v>0.13</v>
      </c>
      <c r="C5" s="6">
        <v>0.11600000000000001</v>
      </c>
      <c r="D5" s="6">
        <v>0.111</v>
      </c>
      <c r="E5" s="3">
        <v>0.04</v>
      </c>
      <c r="F5" s="3">
        <v>0.04</v>
      </c>
      <c r="G5" s="3">
        <v>8.4000000000000005E-2</v>
      </c>
      <c r="H5" s="3">
        <v>4.1000000000000002E-2</v>
      </c>
      <c r="J5" s="12"/>
      <c r="K5" s="10" t="s">
        <v>1</v>
      </c>
    </row>
    <row r="6" spans="1:11" ht="15.75" thickBot="1">
      <c r="A6" s="6">
        <v>0.11700000000000001</v>
      </c>
      <c r="B6" s="6">
        <v>0.124</v>
      </c>
      <c r="C6" s="6">
        <v>0.111</v>
      </c>
      <c r="D6" s="6">
        <v>0.126</v>
      </c>
      <c r="E6" s="3">
        <v>0.04</v>
      </c>
      <c r="F6" s="3">
        <v>4.1000000000000002E-2</v>
      </c>
      <c r="G6" s="3">
        <v>0.04</v>
      </c>
      <c r="H6" s="3">
        <v>0.04</v>
      </c>
      <c r="J6" s="13"/>
      <c r="K6" s="10" t="s">
        <v>2</v>
      </c>
    </row>
    <row r="7" spans="1:11" ht="15.75" thickBot="1">
      <c r="A7" s="5">
        <v>0.51300000000000001</v>
      </c>
      <c r="B7" s="4">
        <v>0.1</v>
      </c>
      <c r="C7" s="4">
        <v>0.08</v>
      </c>
      <c r="D7" s="4">
        <v>8.5999999999999993E-2</v>
      </c>
      <c r="E7" s="3">
        <v>0.04</v>
      </c>
      <c r="F7" s="3">
        <v>0.04</v>
      </c>
      <c r="G7" s="3">
        <v>0.04</v>
      </c>
      <c r="H7" s="3">
        <v>0.04</v>
      </c>
      <c r="J7" s="16"/>
      <c r="K7" s="10" t="s">
        <v>4</v>
      </c>
    </row>
    <row r="8" spans="1:11" ht="15.75" thickBot="1">
      <c r="A8" s="5">
        <v>0.247</v>
      </c>
      <c r="B8" s="4">
        <v>9.6000000000000002E-2</v>
      </c>
      <c r="C8" s="4">
        <v>7.8E-2</v>
      </c>
      <c r="D8" s="4">
        <v>7.8E-2</v>
      </c>
      <c r="E8" s="3">
        <v>0.04</v>
      </c>
      <c r="F8" s="3">
        <v>0.04</v>
      </c>
      <c r="G8" s="3">
        <v>0.04</v>
      </c>
      <c r="H8" s="3">
        <v>0.04</v>
      </c>
      <c r="J8" s="17"/>
      <c r="K8" s="15" t="s">
        <v>5</v>
      </c>
    </row>
    <row r="9" spans="1:11">
      <c r="A9" s="4">
        <v>0.10199999999999999</v>
      </c>
      <c r="B9" s="4">
        <v>8.2000000000000003E-2</v>
      </c>
      <c r="C9" s="4">
        <v>8.1000000000000003E-2</v>
      </c>
      <c r="D9" s="4">
        <v>7.6999999999999999E-2</v>
      </c>
      <c r="E9" s="3">
        <v>4.1000000000000002E-2</v>
      </c>
      <c r="F9" s="3">
        <v>4.1000000000000002E-2</v>
      </c>
      <c r="G9" s="3">
        <v>3.9E-2</v>
      </c>
      <c r="H9" s="3">
        <v>4.2000000000000003E-2</v>
      </c>
      <c r="J9" t="s">
        <v>7</v>
      </c>
    </row>
    <row r="10" spans="1:11">
      <c r="A10" s="4">
        <v>0.109</v>
      </c>
      <c r="B10" s="4">
        <v>7.8E-2</v>
      </c>
      <c r="C10" s="4">
        <v>8.5999999999999993E-2</v>
      </c>
      <c r="D10" s="4">
        <v>8.1000000000000003E-2</v>
      </c>
      <c r="E10" s="3">
        <v>4.9000000000000002E-2</v>
      </c>
      <c r="F10" s="3">
        <v>0.04</v>
      </c>
      <c r="G10" s="3">
        <v>3.9E-2</v>
      </c>
      <c r="H10" s="3">
        <v>4.3999999999999997E-2</v>
      </c>
      <c r="I10" s="1">
        <f>AVERAGE(B7:D12,A9:A12)</f>
        <v>8.4545454545454549E-2</v>
      </c>
    </row>
    <row r="11" spans="1:11">
      <c r="A11" s="4">
        <v>8.5000000000000006E-2</v>
      </c>
      <c r="B11" s="4">
        <v>7.9000000000000001E-2</v>
      </c>
      <c r="C11" s="4">
        <v>9.0999999999999998E-2</v>
      </c>
      <c r="D11" s="4">
        <v>7.3999999999999996E-2</v>
      </c>
      <c r="E11" s="3">
        <v>4.2999999999999997E-2</v>
      </c>
      <c r="F11" s="3">
        <v>4.1000000000000002E-2</v>
      </c>
      <c r="G11" s="3">
        <v>4.2999999999999997E-2</v>
      </c>
      <c r="H11" s="3">
        <v>3.9E-2</v>
      </c>
      <c r="I11">
        <f>STDEV(B7:D12,A9:A12)</f>
        <v>9.5355339088278486E-3</v>
      </c>
    </row>
    <row r="12" spans="1:11">
      <c r="A12" s="4">
        <v>7.3999999999999996E-2</v>
      </c>
      <c r="B12" s="4">
        <v>8.2000000000000003E-2</v>
      </c>
      <c r="C12" s="4">
        <v>8.5999999999999993E-2</v>
      </c>
      <c r="D12" s="4">
        <v>7.4999999999999997E-2</v>
      </c>
      <c r="E12" s="3">
        <v>4.2999999999999997E-2</v>
      </c>
      <c r="F12" s="3">
        <v>0.04</v>
      </c>
      <c r="G12" s="3">
        <v>3.7999999999999999E-2</v>
      </c>
      <c r="H12" s="3">
        <v>0.04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G34" sqref="G34"/>
    </sheetView>
  </sheetViews>
  <sheetFormatPr defaultRowHeight="15"/>
  <cols>
    <col min="11" max="11" width="13.140625" bestFit="1" customWidth="1"/>
  </cols>
  <sheetData>
    <row r="1" spans="1:11">
      <c r="A1" s="6">
        <v>9.5000000000000001E-2</v>
      </c>
      <c r="B1" s="6">
        <v>8.4000000000000005E-2</v>
      </c>
      <c r="C1" s="6">
        <v>8.8999999999999996E-2</v>
      </c>
      <c r="D1" s="6">
        <v>9.2999999999999999E-2</v>
      </c>
      <c r="E1" s="6">
        <v>0.09</v>
      </c>
      <c r="F1" s="6">
        <v>8.3000000000000004E-2</v>
      </c>
      <c r="G1" s="6">
        <v>8.1000000000000003E-2</v>
      </c>
      <c r="H1" s="6">
        <v>8.5000000000000006E-2</v>
      </c>
    </row>
    <row r="2" spans="1:11">
      <c r="A2" s="6">
        <v>9.2999999999999999E-2</v>
      </c>
      <c r="B2" s="6">
        <v>0.14399999999999999</v>
      </c>
      <c r="C2" s="6">
        <v>8.4000000000000005E-2</v>
      </c>
      <c r="D2" s="6">
        <v>7.8E-2</v>
      </c>
      <c r="E2" s="6">
        <v>7.9000000000000001E-2</v>
      </c>
      <c r="F2" s="6">
        <v>9.4E-2</v>
      </c>
      <c r="G2" s="6">
        <v>8.2000000000000003E-2</v>
      </c>
      <c r="H2" s="6">
        <v>7.6999999999999999E-2</v>
      </c>
    </row>
    <row r="3" spans="1:11" ht="15.75" thickBot="1">
      <c r="A3" s="6">
        <v>9.9000000000000005E-2</v>
      </c>
      <c r="B3" s="6">
        <v>8.3000000000000004E-2</v>
      </c>
      <c r="C3" s="6">
        <v>8.3000000000000004E-2</v>
      </c>
      <c r="D3" s="6">
        <v>8.8999999999999996E-2</v>
      </c>
      <c r="E3" s="6">
        <v>8.1000000000000003E-2</v>
      </c>
      <c r="F3" s="6">
        <v>7.4999999999999997E-2</v>
      </c>
      <c r="G3" s="6">
        <v>2.3E-2</v>
      </c>
      <c r="H3" s="6">
        <v>7.5999999999999998E-2</v>
      </c>
      <c r="I3" s="1">
        <f>AVERAGE(A1:H6)</f>
        <v>8.1416666666666665E-2</v>
      </c>
    </row>
    <row r="4" spans="1:11" ht="15.75" thickBot="1">
      <c r="A4" s="6">
        <v>7.2999999999999995E-2</v>
      </c>
      <c r="B4" s="6">
        <v>7.5999999999999998E-2</v>
      </c>
      <c r="C4" s="6">
        <v>7.6999999999999999E-2</v>
      </c>
      <c r="D4" s="6">
        <v>0.09</v>
      </c>
      <c r="E4" s="6">
        <v>8.7999999999999995E-2</v>
      </c>
      <c r="F4" s="6">
        <v>8.2000000000000003E-2</v>
      </c>
      <c r="G4" s="6">
        <v>8.5000000000000006E-2</v>
      </c>
      <c r="H4" s="6">
        <v>7.6999999999999999E-2</v>
      </c>
      <c r="I4">
        <f>STDEV(A1:H6)</f>
        <v>1.4234858821700992E-2</v>
      </c>
      <c r="J4" s="11"/>
      <c r="K4" s="9" t="s">
        <v>0</v>
      </c>
    </row>
    <row r="5" spans="1:11" ht="15.75" thickBot="1">
      <c r="A5" s="6">
        <v>8.2000000000000003E-2</v>
      </c>
      <c r="B5" s="6">
        <v>0.08</v>
      </c>
      <c r="C5" s="6">
        <v>8.5000000000000006E-2</v>
      </c>
      <c r="D5" s="6">
        <v>7.5999999999999998E-2</v>
      </c>
      <c r="E5" s="6">
        <v>7.8E-2</v>
      </c>
      <c r="F5" s="6">
        <v>7.4999999999999997E-2</v>
      </c>
      <c r="G5" s="6">
        <v>7.3999999999999996E-2</v>
      </c>
      <c r="H5" s="6">
        <v>6.9000000000000006E-2</v>
      </c>
      <c r="J5" s="12"/>
      <c r="K5" s="10" t="s">
        <v>1</v>
      </c>
    </row>
    <row r="6" spans="1:11" ht="15.75" thickBot="1">
      <c r="A6" s="6">
        <v>7.5999999999999998E-2</v>
      </c>
      <c r="B6" s="6">
        <v>7.1999999999999995E-2</v>
      </c>
      <c r="C6" s="6">
        <v>7.9000000000000001E-2</v>
      </c>
      <c r="D6" s="6">
        <v>7.4999999999999997E-2</v>
      </c>
      <c r="E6" s="6">
        <v>7.4999999999999997E-2</v>
      </c>
      <c r="F6" s="6">
        <v>7.4999999999999997E-2</v>
      </c>
      <c r="G6" s="6">
        <v>7.8E-2</v>
      </c>
      <c r="H6" s="6">
        <v>7.0999999999999994E-2</v>
      </c>
      <c r="J6" s="13"/>
      <c r="K6" s="10" t="s">
        <v>2</v>
      </c>
    </row>
    <row r="7" spans="1:11" ht="15.75" thickBot="1">
      <c r="A7" s="4">
        <v>9.5000000000000001E-2</v>
      </c>
      <c r="B7" s="4">
        <v>8.5999999999999993E-2</v>
      </c>
      <c r="C7" s="4">
        <v>0.14599999999999999</v>
      </c>
      <c r="D7" s="4">
        <v>0.11</v>
      </c>
      <c r="E7" s="4">
        <v>0.11899999999999999</v>
      </c>
      <c r="F7" s="4">
        <v>0.127</v>
      </c>
      <c r="G7" s="4">
        <v>8.7999999999999995E-2</v>
      </c>
      <c r="H7" s="4">
        <v>8.5000000000000006E-2</v>
      </c>
      <c r="J7" s="16"/>
      <c r="K7" s="10" t="s">
        <v>4</v>
      </c>
    </row>
    <row r="8" spans="1:11" ht="15.75" thickBot="1">
      <c r="A8" s="4">
        <v>0.111</v>
      </c>
      <c r="B8" s="4">
        <v>0.109</v>
      </c>
      <c r="C8" s="4">
        <v>9.0999999999999998E-2</v>
      </c>
      <c r="D8" s="4">
        <v>0.13200000000000001</v>
      </c>
      <c r="E8" s="4">
        <v>9.5000000000000001E-2</v>
      </c>
      <c r="F8" s="4">
        <v>0.108</v>
      </c>
      <c r="G8" s="4">
        <v>8.6999999999999994E-2</v>
      </c>
      <c r="H8" s="4">
        <v>8.8999999999999996E-2</v>
      </c>
      <c r="J8" s="17"/>
      <c r="K8" s="15" t="s">
        <v>5</v>
      </c>
    </row>
    <row r="9" spans="1:11">
      <c r="A9" s="4">
        <v>0.125</v>
      </c>
      <c r="B9" s="4">
        <v>0.13700000000000001</v>
      </c>
      <c r="C9" s="4">
        <v>0.109</v>
      </c>
      <c r="D9" s="4">
        <v>0.156</v>
      </c>
      <c r="E9" s="4">
        <v>0.11799999999999999</v>
      </c>
      <c r="F9" s="4">
        <v>0.11</v>
      </c>
      <c r="G9" s="4">
        <v>8.7999999999999995E-2</v>
      </c>
      <c r="H9" s="4">
        <v>9.0999999999999998E-2</v>
      </c>
      <c r="J9" t="s">
        <v>8</v>
      </c>
    </row>
    <row r="10" spans="1:11">
      <c r="A10" s="4">
        <v>0.186</v>
      </c>
      <c r="B10" s="4">
        <v>0.14000000000000001</v>
      </c>
      <c r="C10" s="4">
        <v>0.11700000000000001</v>
      </c>
      <c r="D10" s="4">
        <v>0.124</v>
      </c>
      <c r="E10" s="4">
        <v>0.127</v>
      </c>
      <c r="F10" s="4">
        <v>9.0999999999999998E-2</v>
      </c>
      <c r="G10" s="4">
        <v>7.2999999999999995E-2</v>
      </c>
      <c r="H10" s="4">
        <v>7.9000000000000001E-2</v>
      </c>
      <c r="I10" s="1">
        <f>AVERAGE(A7:H12)</f>
        <v>0.10797916666666668</v>
      </c>
    </row>
    <row r="11" spans="1:11">
      <c r="A11" s="4">
        <v>0.154</v>
      </c>
      <c r="B11" s="4">
        <v>0.13400000000000001</v>
      </c>
      <c r="C11" s="4">
        <v>0.10199999999999999</v>
      </c>
      <c r="D11" s="4">
        <v>9.8000000000000004E-2</v>
      </c>
      <c r="E11" s="4">
        <v>0.12</v>
      </c>
      <c r="F11" s="4">
        <v>0.10199999999999999</v>
      </c>
      <c r="G11" s="4">
        <v>9.2999999999999999E-2</v>
      </c>
      <c r="H11" s="4">
        <v>8.3000000000000004E-2</v>
      </c>
      <c r="I11">
        <f>STDEV(A7:H12)</f>
        <v>2.3301437799974858E-2</v>
      </c>
    </row>
    <row r="12" spans="1:11">
      <c r="A12" s="4">
        <v>9.9000000000000005E-2</v>
      </c>
      <c r="B12" s="4">
        <v>8.7999999999999995E-2</v>
      </c>
      <c r="C12" s="4">
        <v>9.4E-2</v>
      </c>
      <c r="D12" s="4">
        <v>9.8000000000000004E-2</v>
      </c>
      <c r="E12" s="4">
        <v>9.6000000000000002E-2</v>
      </c>
      <c r="F12" s="4">
        <v>8.6999999999999994E-2</v>
      </c>
      <c r="G12" s="4">
        <v>9.1999999999999998E-2</v>
      </c>
      <c r="H12" s="4">
        <v>9.4E-2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sqref="A1:K12"/>
    </sheetView>
  </sheetViews>
  <sheetFormatPr defaultRowHeight="15"/>
  <cols>
    <col min="11" max="11" width="13.140625" bestFit="1" customWidth="1"/>
  </cols>
  <sheetData>
    <row r="1" spans="1:11">
      <c r="A1" s="7">
        <v>0.14899999999999999</v>
      </c>
      <c r="B1" s="6">
        <v>0.17699999999999999</v>
      </c>
      <c r="C1" s="6">
        <v>0.19900000000000001</v>
      </c>
      <c r="D1" s="6">
        <v>0.221</v>
      </c>
      <c r="E1" s="6">
        <v>0.29499999999999998</v>
      </c>
      <c r="F1" s="6">
        <v>0.27900000000000003</v>
      </c>
      <c r="G1" s="6">
        <v>0.29699999999999999</v>
      </c>
      <c r="H1" s="6">
        <v>0.314</v>
      </c>
    </row>
    <row r="2" spans="1:11">
      <c r="A2" s="7">
        <v>0.17100000000000001</v>
      </c>
      <c r="B2" s="6">
        <v>0.21299999999999999</v>
      </c>
      <c r="C2" s="6">
        <v>0.245</v>
      </c>
      <c r="D2" s="6">
        <v>0.23599999999999999</v>
      </c>
      <c r="E2" s="6">
        <v>0.24</v>
      </c>
      <c r="F2" s="6">
        <v>0.27600000000000002</v>
      </c>
      <c r="G2" s="6">
        <v>0.28100000000000003</v>
      </c>
      <c r="H2" s="6">
        <v>0.28799999999999998</v>
      </c>
    </row>
    <row r="3" spans="1:11" ht="15.75" thickBot="1">
      <c r="A3" s="7">
        <v>0.183</v>
      </c>
      <c r="B3" s="6">
        <v>0.22600000000000001</v>
      </c>
      <c r="C3" s="6">
        <v>0.23499999999999999</v>
      </c>
      <c r="D3" s="6">
        <v>0.25900000000000001</v>
      </c>
      <c r="E3" s="6">
        <v>0.312</v>
      </c>
      <c r="F3" s="6">
        <v>0.35</v>
      </c>
      <c r="G3" s="6">
        <v>0.26</v>
      </c>
      <c r="H3" s="6">
        <v>0.26300000000000001</v>
      </c>
      <c r="I3" s="1">
        <f>AVERAGE(A1:H6)</f>
        <v>0.31364583333333323</v>
      </c>
    </row>
    <row r="4" spans="1:11" ht="15.75" thickBot="1">
      <c r="A4" s="7">
        <v>0.33900000000000002</v>
      </c>
      <c r="B4" s="6">
        <v>0.316</v>
      </c>
      <c r="C4" s="6">
        <v>0.30599999999999999</v>
      </c>
      <c r="D4" s="6">
        <v>0.379</v>
      </c>
      <c r="E4" s="6">
        <v>0.45200000000000001</v>
      </c>
      <c r="F4" s="6">
        <v>0.38500000000000001</v>
      </c>
      <c r="G4" s="6">
        <v>0.35899999999999999</v>
      </c>
      <c r="H4" s="6">
        <v>0.42499999999999999</v>
      </c>
      <c r="I4">
        <f>STDEV(A1:H6)</f>
        <v>8.2495516211703909E-2</v>
      </c>
      <c r="J4" s="11"/>
      <c r="K4" s="9" t="s">
        <v>0</v>
      </c>
    </row>
    <row r="5" spans="1:11" ht="15.75" thickBot="1">
      <c r="A5" s="7">
        <v>0.309</v>
      </c>
      <c r="B5" s="6">
        <v>0.35699999999999998</v>
      </c>
      <c r="C5" s="6">
        <v>0.34699999999999998</v>
      </c>
      <c r="D5" s="6">
        <v>0.40200000000000002</v>
      </c>
      <c r="E5" s="6">
        <v>0.38700000000000001</v>
      </c>
      <c r="F5" s="6">
        <v>0.41499999999999998</v>
      </c>
      <c r="G5" s="6">
        <v>0.36399999999999999</v>
      </c>
      <c r="H5" s="6">
        <v>0.32</v>
      </c>
      <c r="J5" s="12"/>
      <c r="K5" s="10" t="s">
        <v>1</v>
      </c>
    </row>
    <row r="6" spans="1:11" ht="15.75" thickBot="1">
      <c r="A6" s="7">
        <v>0.30499999999999999</v>
      </c>
      <c r="B6" s="6">
        <v>0.41799999999999998</v>
      </c>
      <c r="C6" s="6">
        <v>0.41499999999999998</v>
      </c>
      <c r="D6" s="6">
        <v>0.39200000000000002</v>
      </c>
      <c r="E6" s="6">
        <v>0.41399999999999998</v>
      </c>
      <c r="F6" s="6">
        <v>0.46600000000000003</v>
      </c>
      <c r="G6" s="6">
        <v>0.47499999999999998</v>
      </c>
      <c r="H6" s="6">
        <v>0.33900000000000002</v>
      </c>
      <c r="J6" s="13"/>
      <c r="K6" s="10" t="s">
        <v>2</v>
      </c>
    </row>
    <row r="7" spans="1:11" ht="15.75" thickBot="1">
      <c r="A7" s="8">
        <v>0.65600000000000003</v>
      </c>
      <c r="B7" s="4">
        <v>0.66700000000000004</v>
      </c>
      <c r="C7" s="4">
        <v>0.60899999999999999</v>
      </c>
      <c r="D7" s="4">
        <v>0.70399999999999996</v>
      </c>
      <c r="E7" s="4">
        <v>0.61099999999999999</v>
      </c>
      <c r="F7" s="4">
        <v>0.61199999999999999</v>
      </c>
      <c r="G7" s="4">
        <v>0.74099999999999999</v>
      </c>
      <c r="H7" s="4">
        <v>0.60099999999999998</v>
      </c>
      <c r="J7" s="16"/>
      <c r="K7" s="10" t="s">
        <v>4</v>
      </c>
    </row>
    <row r="8" spans="1:11" ht="15.75" thickBot="1">
      <c r="A8" s="8">
        <v>0.68100000000000005</v>
      </c>
      <c r="B8" s="4">
        <v>0.69</v>
      </c>
      <c r="C8" s="4">
        <v>0.64900000000000002</v>
      </c>
      <c r="D8" s="4">
        <v>0.58699999999999997</v>
      </c>
      <c r="E8" s="4">
        <v>0.42199999999999999</v>
      </c>
      <c r="F8" s="4">
        <v>0.68500000000000005</v>
      </c>
      <c r="G8" s="4">
        <v>0.51600000000000001</v>
      </c>
      <c r="H8" s="4">
        <v>0.46</v>
      </c>
      <c r="J8" s="17"/>
      <c r="K8" s="15" t="s">
        <v>5</v>
      </c>
    </row>
    <row r="9" spans="1:11">
      <c r="A9" s="8">
        <v>0.56599999999999995</v>
      </c>
      <c r="B9" s="4">
        <v>0.498</v>
      </c>
      <c r="C9" s="4">
        <v>0.56899999999999995</v>
      </c>
      <c r="D9" s="4">
        <v>0.51700000000000002</v>
      </c>
      <c r="E9" s="4">
        <v>0.52400000000000002</v>
      </c>
      <c r="F9" s="4">
        <v>0.55100000000000005</v>
      </c>
      <c r="G9" s="4">
        <v>0.46899999999999997</v>
      </c>
      <c r="H9" s="4">
        <v>0.48599999999999999</v>
      </c>
      <c r="J9" t="s">
        <v>7</v>
      </c>
    </row>
    <row r="10" spans="1:11">
      <c r="A10" s="8">
        <v>0.52900000000000003</v>
      </c>
      <c r="B10" s="4">
        <v>0.5</v>
      </c>
      <c r="C10" s="4">
        <v>0.52200000000000002</v>
      </c>
      <c r="D10" s="4">
        <v>0.51300000000000001</v>
      </c>
      <c r="E10" s="4">
        <v>0.53400000000000003</v>
      </c>
      <c r="F10" s="4">
        <v>0.51</v>
      </c>
      <c r="G10" s="4">
        <v>0.59099999999999997</v>
      </c>
      <c r="H10" s="4">
        <v>0.41399999999999998</v>
      </c>
      <c r="I10" s="1">
        <f>AVERAGE(A7:H12)</f>
        <v>0.55564583333333351</v>
      </c>
    </row>
    <row r="11" spans="1:11">
      <c r="A11" s="8">
        <v>0.50800000000000001</v>
      </c>
      <c r="B11" s="4">
        <v>0.59899999999999998</v>
      </c>
      <c r="C11" s="4">
        <v>0.56399999999999995</v>
      </c>
      <c r="D11" s="4">
        <v>0.622</v>
      </c>
      <c r="E11" s="4">
        <v>0.51</v>
      </c>
      <c r="F11" s="4">
        <v>0.46899999999999997</v>
      </c>
      <c r="G11" s="4">
        <v>0.45900000000000002</v>
      </c>
      <c r="H11" s="4">
        <v>0.47799999999999998</v>
      </c>
      <c r="I11">
        <f>STDEV(A7:H12)</f>
        <v>7.6364325408106462E-2</v>
      </c>
    </row>
    <row r="12" spans="1:11">
      <c r="A12" s="8">
        <v>0.51800000000000002</v>
      </c>
      <c r="B12" s="4">
        <v>0.55800000000000005</v>
      </c>
      <c r="C12" s="4">
        <v>0.57899999999999996</v>
      </c>
      <c r="D12" s="4">
        <v>0.51900000000000002</v>
      </c>
      <c r="E12" s="4">
        <v>0.52900000000000003</v>
      </c>
      <c r="F12" s="4">
        <v>0.498</v>
      </c>
      <c r="G12" s="4">
        <v>0.49</v>
      </c>
      <c r="H12" s="4">
        <v>0.58699999999999997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I12" sqref="I12"/>
    </sheetView>
  </sheetViews>
  <sheetFormatPr defaultRowHeight="15"/>
  <cols>
    <col min="11" max="11" width="13.140625" bestFit="1" customWidth="1"/>
  </cols>
  <sheetData>
    <row r="1" spans="1:11">
      <c r="A1" s="3">
        <v>4.8000000000000001E-2</v>
      </c>
      <c r="B1" s="3">
        <v>4.5999999999999999E-2</v>
      </c>
      <c r="C1" s="3">
        <v>5.0999999999999997E-2</v>
      </c>
      <c r="D1" s="3">
        <v>3.6999999999999998E-2</v>
      </c>
      <c r="E1" s="4">
        <v>0.26500000000000001</v>
      </c>
      <c r="F1" s="4">
        <v>0.26100000000000001</v>
      </c>
      <c r="G1" s="4">
        <v>0.191</v>
      </c>
      <c r="H1" s="4">
        <v>0.11</v>
      </c>
    </row>
    <row r="2" spans="1:11">
      <c r="A2" s="3">
        <v>3.6999999999999998E-2</v>
      </c>
      <c r="B2" s="3">
        <v>3.7999999999999999E-2</v>
      </c>
      <c r="C2" s="3">
        <v>4.1000000000000002E-2</v>
      </c>
      <c r="D2" s="3">
        <v>0.04</v>
      </c>
      <c r="E2" s="4">
        <v>0.30199999999999999</v>
      </c>
      <c r="F2" s="4">
        <v>0.221</v>
      </c>
      <c r="G2" s="4">
        <v>0.27800000000000002</v>
      </c>
      <c r="H2" s="4">
        <v>0.17499999999999999</v>
      </c>
    </row>
    <row r="3" spans="1:11" ht="15.75" thickBot="1">
      <c r="A3" s="3">
        <v>3.6999999999999998E-2</v>
      </c>
      <c r="B3" s="3">
        <v>3.6999999999999998E-2</v>
      </c>
      <c r="C3" s="3">
        <v>3.6999999999999998E-2</v>
      </c>
      <c r="D3" s="3">
        <v>3.7999999999999999E-2</v>
      </c>
      <c r="E3" s="4">
        <v>0.23200000000000001</v>
      </c>
      <c r="F3" s="4">
        <v>0.252</v>
      </c>
      <c r="G3" s="4">
        <v>0.25800000000000001</v>
      </c>
      <c r="H3" s="4">
        <v>0.188</v>
      </c>
      <c r="I3" s="1">
        <f>AVERAGE(E1:H6)</f>
        <v>0.20374999999999999</v>
      </c>
    </row>
    <row r="4" spans="1:11" ht="15.75" thickBot="1">
      <c r="A4" s="3">
        <v>3.7999999999999999E-2</v>
      </c>
      <c r="B4" s="3">
        <v>3.6999999999999998E-2</v>
      </c>
      <c r="C4" s="3">
        <v>3.7999999999999999E-2</v>
      </c>
      <c r="D4" s="3">
        <v>4.8000000000000001E-2</v>
      </c>
      <c r="E4" s="4">
        <v>0.187</v>
      </c>
      <c r="F4" s="4">
        <v>0.17399999999999999</v>
      </c>
      <c r="G4" s="4">
        <v>0.218</v>
      </c>
      <c r="H4" s="4">
        <v>0.21099999999999999</v>
      </c>
      <c r="I4">
        <f>STDEV(E1:H6)</f>
        <v>4.9866125122999302E-2</v>
      </c>
      <c r="J4" s="11"/>
      <c r="K4" s="9" t="s">
        <v>0</v>
      </c>
    </row>
    <row r="5" spans="1:11" ht="15.75" thickBot="1">
      <c r="A5" s="3">
        <v>3.7999999999999999E-2</v>
      </c>
      <c r="B5" s="3">
        <v>3.7999999999999999E-2</v>
      </c>
      <c r="C5" s="3">
        <v>4.1000000000000002E-2</v>
      </c>
      <c r="D5" s="3">
        <v>4.1000000000000002E-2</v>
      </c>
      <c r="E5" s="4">
        <v>0.151</v>
      </c>
      <c r="F5" s="4">
        <v>0.18</v>
      </c>
      <c r="G5" s="4">
        <v>0.17499999999999999</v>
      </c>
      <c r="H5" s="4">
        <v>0.13200000000000001</v>
      </c>
      <c r="J5" s="12"/>
      <c r="K5" s="10" t="s">
        <v>1</v>
      </c>
    </row>
    <row r="6" spans="1:11" ht="15.75" thickBot="1">
      <c r="A6" s="3">
        <v>3.7999999999999999E-2</v>
      </c>
      <c r="B6" s="3">
        <v>3.7999999999999999E-2</v>
      </c>
      <c r="C6" s="3">
        <v>0.04</v>
      </c>
      <c r="D6" s="3">
        <v>3.7999999999999999E-2</v>
      </c>
      <c r="E6" s="4">
        <v>0.16</v>
      </c>
      <c r="F6" s="4">
        <v>0.217</v>
      </c>
      <c r="G6" s="4">
        <v>0.222</v>
      </c>
      <c r="H6" s="4">
        <v>0.13</v>
      </c>
      <c r="J6" s="13"/>
      <c r="K6" s="10" t="s">
        <v>2</v>
      </c>
    </row>
    <row r="7" spans="1:11" ht="15.75" thickBot="1">
      <c r="A7" s="3">
        <v>0.04</v>
      </c>
      <c r="B7" s="3">
        <v>3.7999999999999999E-2</v>
      </c>
      <c r="C7" s="3">
        <v>3.7999999999999999E-2</v>
      </c>
      <c r="D7" s="3">
        <v>3.7999999999999999E-2</v>
      </c>
      <c r="E7" s="7">
        <v>0.193</v>
      </c>
      <c r="F7" s="6">
        <v>0.17699999999999999</v>
      </c>
      <c r="G7" s="6">
        <v>0.218</v>
      </c>
      <c r="H7" s="6">
        <v>0.193</v>
      </c>
      <c r="J7" s="16"/>
      <c r="K7" s="10" t="s">
        <v>4</v>
      </c>
    </row>
    <row r="8" spans="1:11" ht="15.75" thickBot="1">
      <c r="A8" s="3">
        <v>3.7999999999999999E-2</v>
      </c>
      <c r="B8" s="3">
        <v>3.7999999999999999E-2</v>
      </c>
      <c r="C8" s="3">
        <v>3.6999999999999998E-2</v>
      </c>
      <c r="D8" s="3">
        <v>9.5000000000000001E-2</v>
      </c>
      <c r="E8" s="7">
        <v>0.26500000000000001</v>
      </c>
      <c r="F8" s="6">
        <v>0.253</v>
      </c>
      <c r="G8" s="6">
        <v>0.22700000000000001</v>
      </c>
      <c r="H8" s="6">
        <v>0.13900000000000001</v>
      </c>
      <c r="J8" s="17"/>
      <c r="K8" s="15" t="s">
        <v>5</v>
      </c>
    </row>
    <row r="9" spans="1:11">
      <c r="A9" s="3">
        <v>3.7999999999999999E-2</v>
      </c>
      <c r="B9" s="3">
        <v>3.6999999999999998E-2</v>
      </c>
      <c r="C9" s="3">
        <v>3.6999999999999998E-2</v>
      </c>
      <c r="D9" s="3">
        <v>3.7999999999999999E-2</v>
      </c>
      <c r="E9" s="7">
        <v>0.25600000000000001</v>
      </c>
      <c r="F9" s="6">
        <v>0.309</v>
      </c>
      <c r="G9" s="6">
        <v>0.16900000000000001</v>
      </c>
      <c r="H9" s="6">
        <v>0.185</v>
      </c>
      <c r="J9" t="s">
        <v>9</v>
      </c>
    </row>
    <row r="10" spans="1:11">
      <c r="A10" s="3">
        <v>3.7999999999999999E-2</v>
      </c>
      <c r="B10" s="3">
        <v>3.7999999999999999E-2</v>
      </c>
      <c r="C10" s="3">
        <v>3.7999999999999999E-2</v>
      </c>
      <c r="D10" s="3">
        <v>3.7999999999999999E-2</v>
      </c>
      <c r="E10" s="7">
        <v>0.251</v>
      </c>
      <c r="F10" s="6">
        <v>0.253</v>
      </c>
      <c r="G10" s="6">
        <v>0.23200000000000001</v>
      </c>
      <c r="H10" s="6">
        <v>0.27100000000000002</v>
      </c>
      <c r="I10" s="1">
        <f>AVERAGE(E7:H12)</f>
        <v>0.24125000000000005</v>
      </c>
    </row>
    <row r="11" spans="1:11">
      <c r="A11" s="3">
        <v>3.7999999999999999E-2</v>
      </c>
      <c r="B11" s="3">
        <v>3.7999999999999999E-2</v>
      </c>
      <c r="C11" s="3">
        <v>3.7999999999999999E-2</v>
      </c>
      <c r="D11" s="3">
        <v>3.6999999999999998E-2</v>
      </c>
      <c r="E11" s="7">
        <v>0.26800000000000002</v>
      </c>
      <c r="F11" s="6">
        <v>0.221</v>
      </c>
      <c r="G11" s="6">
        <v>0.28299999999999997</v>
      </c>
      <c r="H11" s="6">
        <v>0.23699999999999999</v>
      </c>
      <c r="I11">
        <f>STDEV(E7:H12)</f>
        <v>5.1315096515886623E-2</v>
      </c>
    </row>
    <row r="12" spans="1:11">
      <c r="A12" s="3">
        <v>3.6999999999999998E-2</v>
      </c>
      <c r="B12" s="3">
        <v>3.7999999999999999E-2</v>
      </c>
      <c r="C12" s="3">
        <v>3.6999999999999998E-2</v>
      </c>
      <c r="D12" s="3">
        <v>3.9E-2</v>
      </c>
      <c r="E12" s="7">
        <v>0.24399999999999999</v>
      </c>
      <c r="F12" s="6">
        <v>0.27</v>
      </c>
      <c r="G12" s="6">
        <v>0.377</v>
      </c>
      <c r="H12" s="6">
        <v>0.29899999999999999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Charts</vt:lpstr>
      </vt:variant>
      <vt:variant>
        <vt:i4>1</vt:i4>
      </vt:variant>
    </vt:vector>
  </HeadingPairs>
  <TitlesOfParts>
    <vt:vector size="14" baseType="lpstr">
      <vt:lpstr>Summary</vt:lpstr>
      <vt:lpstr>TV-21C-72h</vt:lpstr>
      <vt:lpstr>TIV-21C-72h</vt:lpstr>
      <vt:lpstr>TIV-30C-72h</vt:lpstr>
      <vt:lpstr>TV-37C-72h</vt:lpstr>
      <vt:lpstr>TIV-37C-72h</vt:lpstr>
      <vt:lpstr>TIII-21C-24h</vt:lpstr>
      <vt:lpstr>TIII-30C-24h</vt:lpstr>
      <vt:lpstr>TII-30C-48h</vt:lpstr>
      <vt:lpstr>TIII-37C-24h</vt:lpstr>
      <vt:lpstr>TII-37C-48h</vt:lpstr>
      <vt:lpstr>TII-42C-48h</vt:lpstr>
      <vt:lpstr>TI-37C-48h</vt:lpstr>
      <vt:lpstr>Chart1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2008-12-19T08:45:31Z</dcterms:created>
  <dcterms:modified xsi:type="dcterms:W3CDTF">2008-12-27T05:32:26Z</dcterms:modified>
</cp:coreProperties>
</file>