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3680" yWindow="300" windowWidth="31160" windowHeight="2106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9" i="1"/>
  <c r="Q3"/>
  <c r="N3"/>
  <c r="N9"/>
  <c r="J9"/>
  <c r="H9"/>
  <c r="K9"/>
  <c r="J10"/>
  <c r="H10"/>
  <c r="K10"/>
  <c r="J11"/>
  <c r="H11"/>
  <c r="K11"/>
  <c r="J12"/>
  <c r="H12"/>
  <c r="K12"/>
  <c r="M9"/>
  <c r="L9"/>
  <c r="J3"/>
  <c r="H3"/>
  <c r="K3"/>
  <c r="J4"/>
  <c r="H4"/>
  <c r="K4"/>
  <c r="J5"/>
  <c r="H5"/>
  <c r="K5"/>
  <c r="J6"/>
  <c r="H6"/>
  <c r="K6"/>
  <c r="L3"/>
  <c r="M3"/>
</calcChain>
</file>

<file path=xl/sharedStrings.xml><?xml version="1.0" encoding="utf-8"?>
<sst xmlns="http://schemas.openxmlformats.org/spreadsheetml/2006/main" count="26" uniqueCount="22">
  <si>
    <t>Red</t>
  </si>
  <si>
    <t>Turquoise</t>
  </si>
  <si>
    <t>Deuterium</t>
  </si>
  <si>
    <t>Hydrogen</t>
  </si>
  <si>
    <t>Color</t>
  </si>
  <si>
    <t>Trial 2</t>
  </si>
  <si>
    <t>Trial 3</t>
  </si>
  <si>
    <t>Dark Purple</t>
  </si>
  <si>
    <t>Trial 4</t>
  </si>
  <si>
    <t>Trial 5</t>
  </si>
  <si>
    <t>Purple</t>
  </si>
  <si>
    <t>Trial 1</t>
  </si>
  <si>
    <t>Average λ (m)</t>
    <phoneticPr fontId="1" type="noConversion"/>
  </si>
  <si>
    <t>1/(1/2^2-1/n^2)</t>
  </si>
  <si>
    <t>Calculated R Values</t>
    <phoneticPr fontId="1" type="noConversion"/>
  </si>
  <si>
    <t>Average R</t>
    <phoneticPr fontId="1" type="noConversion"/>
  </si>
  <si>
    <t>Standard Dev. Of R</t>
    <phoneticPr fontId="1" type="noConversion"/>
  </si>
  <si>
    <t>n</t>
    <phoneticPr fontId="1" type="noConversion"/>
  </si>
  <si>
    <t>Wavelength (nm)</t>
    <phoneticPr fontId="1" type="noConversion"/>
  </si>
  <si>
    <t>SEM</t>
    <phoneticPr fontId="1" type="noConversion"/>
  </si>
  <si>
    <t>Accepted Value</t>
    <phoneticPr fontId="1" type="noConversion"/>
  </si>
  <si>
    <t>Percent error</t>
    <phoneticPr fontId="1" type="noConversion"/>
  </si>
</sst>
</file>

<file path=xl/styles.xml><?xml version="1.0" encoding="utf-8"?>
<styleSheet xmlns="http://schemas.openxmlformats.org/spreadsheetml/2006/main">
  <numFmts count="1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00E+00"/>
    <numFmt numFmtId="166" formatCode="0.000E+00"/>
    <numFmt numFmtId="167" formatCode="0.00E+00"/>
    <numFmt numFmtId="168" formatCode="0.00E+00"/>
    <numFmt numFmtId="170" formatCode="0.000E+00"/>
    <numFmt numFmtId="171" formatCode="0.0000"/>
    <numFmt numFmtId="174" formatCode="0.00000E+00"/>
    <numFmt numFmtId="176" formatCode="0.000000E+00"/>
  </numFmts>
  <fonts count="3">
    <font>
      <sz val="10"/>
      <name val="Arial"/>
      <family val="2"/>
    </font>
    <font>
      <sz val="8"/>
      <name val="Verdan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wrapText="1"/>
    </xf>
    <xf numFmtId="11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167" fontId="0" fillId="0" borderId="0" xfId="0" applyNumberFormat="1" applyFont="1" applyFill="1" applyBorder="1" applyAlignment="1" applyProtection="1">
      <alignment wrapText="1"/>
    </xf>
    <xf numFmtId="166" fontId="0" fillId="0" borderId="0" xfId="0" applyNumberFormat="1" applyFont="1" applyFill="1" applyBorder="1" applyAlignment="1" applyProtection="1">
      <alignment wrapText="1"/>
    </xf>
    <xf numFmtId="168" fontId="0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 applyProtection="1">
      <alignment wrapText="1"/>
    </xf>
    <xf numFmtId="174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T100"/>
  <sheetViews>
    <sheetView tabSelected="1" topLeftCell="L1" zoomScale="150" workbookViewId="0">
      <pane ySplit="1" topLeftCell="A2" activePane="bottomLeft" state="frozen"/>
      <selection pane="bottomLeft" activeCell="Q9" sqref="Q9"/>
    </sheetView>
  </sheetViews>
  <sheetFormatPr baseColWidth="10" defaultColWidth="17.1640625" defaultRowHeight="12.75" customHeight="1"/>
  <cols>
    <col min="1" max="1" width="9" customWidth="1"/>
    <col min="2" max="2" width="11.5" customWidth="1"/>
    <col min="3" max="3" width="16.5" customWidth="1"/>
    <col min="9" max="9" width="4.33203125" customWidth="1"/>
    <col min="11" max="11" width="17.33203125" customWidth="1"/>
  </cols>
  <sheetData>
    <row r="1" spans="1:20" ht="12.75" customHeight="1">
      <c r="A1" s="4" t="s">
        <v>3</v>
      </c>
      <c r="B1" s="4" t="s">
        <v>4</v>
      </c>
      <c r="C1" s="5" t="s">
        <v>18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5" customHeight="1">
      <c r="A2" s="1"/>
      <c r="B2" s="6"/>
      <c r="C2" s="6" t="s">
        <v>11</v>
      </c>
      <c r="D2" s="6" t="s">
        <v>5</v>
      </c>
      <c r="E2" s="6" t="s">
        <v>6</v>
      </c>
      <c r="F2" s="6" t="s">
        <v>8</v>
      </c>
      <c r="G2" s="6" t="s">
        <v>9</v>
      </c>
      <c r="H2" s="6" t="s">
        <v>12</v>
      </c>
      <c r="I2" s="6" t="s">
        <v>17</v>
      </c>
      <c r="J2" s="6" t="s">
        <v>13</v>
      </c>
      <c r="K2" s="6" t="s">
        <v>14</v>
      </c>
      <c r="L2" s="6" t="s">
        <v>15</v>
      </c>
      <c r="M2" s="10" t="s">
        <v>16</v>
      </c>
      <c r="N2" s="13" t="s">
        <v>19</v>
      </c>
      <c r="O2" s="1"/>
      <c r="P2" s="3" t="s">
        <v>20</v>
      </c>
      <c r="Q2" s="3" t="s">
        <v>21</v>
      </c>
      <c r="R2" s="1"/>
      <c r="S2" s="1"/>
      <c r="T2" s="1"/>
    </row>
    <row r="3" spans="1:20" ht="12.75" customHeight="1">
      <c r="A3" s="1"/>
      <c r="B3" s="1" t="s">
        <v>7</v>
      </c>
      <c r="C3" s="1">
        <v>410</v>
      </c>
      <c r="D3" s="1">
        <v>410.1</v>
      </c>
      <c r="E3" s="1">
        <v>410.1</v>
      </c>
      <c r="F3" s="1">
        <v>410.1</v>
      </c>
      <c r="G3" s="1">
        <v>410.2</v>
      </c>
      <c r="H3" s="2">
        <f>1/(AVERAGE(C3:G3)*10^-9)</f>
        <v>2438429.6513045598</v>
      </c>
      <c r="I3" s="11">
        <v>6</v>
      </c>
      <c r="J3" s="7">
        <f>1/(1/4-1/36)</f>
        <v>4.5</v>
      </c>
      <c r="K3" s="8">
        <f>J3*H3</f>
        <v>10972933.430870518</v>
      </c>
      <c r="L3" s="12">
        <f>AVERAGE(K3:K6)</f>
        <v>10942094.643812291</v>
      </c>
      <c r="M3" s="1">
        <f>STDEV(K3:K6)</f>
        <v>36425.093064397239</v>
      </c>
      <c r="N3" s="1">
        <f>M3/(SQRT(4))</f>
        <v>18212.546532198619</v>
      </c>
      <c r="O3" s="2"/>
      <c r="P3" s="14">
        <v>10973731</v>
      </c>
      <c r="Q3" s="14">
        <f>(P3-L3)/P3</f>
        <v>2.882917048696444E-3</v>
      </c>
      <c r="R3" s="1"/>
      <c r="S3" s="1"/>
      <c r="T3" s="1"/>
    </row>
    <row r="4" spans="1:20" ht="12.75" customHeight="1">
      <c r="A4" s="1"/>
      <c r="B4" s="1" t="s">
        <v>10</v>
      </c>
      <c r="C4" s="1">
        <v>434.7</v>
      </c>
      <c r="D4" s="1">
        <v>434.8</v>
      </c>
      <c r="E4" s="1">
        <v>434.8</v>
      </c>
      <c r="F4" s="1">
        <v>434.7</v>
      </c>
      <c r="G4" s="1">
        <v>434.8</v>
      </c>
      <c r="H4" s="2">
        <f t="shared" ref="H4:H6" si="0">1/(AVERAGE(C4:G4)*10^-9)</f>
        <v>2300119.6062195231</v>
      </c>
      <c r="I4" s="11">
        <v>5</v>
      </c>
      <c r="J4" s="7">
        <f>1/(1/4-1/25)</f>
        <v>4.7619047619047619</v>
      </c>
      <c r="K4" s="8">
        <f t="shared" ref="K4:K6" si="1">J4*H4</f>
        <v>10952950.505807253</v>
      </c>
      <c r="L4" s="9"/>
      <c r="M4" s="1"/>
      <c r="N4" s="1"/>
      <c r="O4" s="1"/>
      <c r="P4" s="1"/>
      <c r="Q4" s="1"/>
      <c r="R4" s="1"/>
      <c r="S4" s="1"/>
      <c r="T4" s="1"/>
    </row>
    <row r="5" spans="1:20" ht="12.75" customHeight="1">
      <c r="A5" s="1"/>
      <c r="B5" s="1" t="s">
        <v>1</v>
      </c>
      <c r="C5" s="1">
        <v>486.9</v>
      </c>
      <c r="D5" s="1">
        <v>487</v>
      </c>
      <c r="E5" s="1">
        <v>487</v>
      </c>
      <c r="F5" s="1">
        <v>486.9</v>
      </c>
      <c r="G5" s="1">
        <v>486.8</v>
      </c>
      <c r="H5" s="2">
        <f t="shared" si="0"/>
        <v>2053725.4579807769</v>
      </c>
      <c r="I5" s="11">
        <v>4</v>
      </c>
      <c r="J5" s="7">
        <f>1/(1/4-1/16)</f>
        <v>5.333333333333333</v>
      </c>
      <c r="K5" s="8">
        <f t="shared" si="1"/>
        <v>10953202.442564143</v>
      </c>
      <c r="L5" s="9"/>
      <c r="M5" s="1"/>
      <c r="N5" s="1"/>
      <c r="O5" s="1"/>
      <c r="P5" s="1"/>
      <c r="Q5" s="1"/>
      <c r="R5" s="1"/>
      <c r="S5" s="1"/>
      <c r="T5" s="1"/>
    </row>
    <row r="6" spans="1:20" ht="12.75" customHeight="1">
      <c r="A6" s="1"/>
      <c r="B6" s="1" t="s">
        <v>0</v>
      </c>
      <c r="C6" s="1">
        <v>661.5</v>
      </c>
      <c r="D6" s="1">
        <v>661.5</v>
      </c>
      <c r="E6" s="1">
        <v>660.9</v>
      </c>
      <c r="F6" s="1">
        <v>660.8</v>
      </c>
      <c r="G6" s="1">
        <v>661.3</v>
      </c>
      <c r="H6" s="2">
        <f t="shared" si="0"/>
        <v>1512401.6938898969</v>
      </c>
      <c r="I6" s="11">
        <v>3</v>
      </c>
      <c r="J6" s="7">
        <f>1/(1/4-1/9)</f>
        <v>7.1999999999999993</v>
      </c>
      <c r="K6" s="8">
        <f t="shared" si="1"/>
        <v>10889292.196007255</v>
      </c>
      <c r="L6" s="9"/>
      <c r="M6" s="1"/>
      <c r="N6" s="3"/>
      <c r="O6" s="3"/>
      <c r="P6" s="1"/>
      <c r="Q6" s="1"/>
      <c r="R6" s="1"/>
      <c r="S6" s="1"/>
      <c r="T6" s="1"/>
    </row>
    <row r="7" spans="1:20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8"/>
      <c r="L7" s="1"/>
      <c r="M7" s="1"/>
      <c r="N7" s="1"/>
      <c r="O7" s="1"/>
      <c r="P7" s="1"/>
      <c r="Q7" s="1"/>
      <c r="R7" s="1"/>
      <c r="S7" s="1"/>
      <c r="T7" s="1"/>
    </row>
    <row r="8" spans="1:20" ht="12.75" customHeight="1">
      <c r="A8" s="1" t="s">
        <v>2</v>
      </c>
      <c r="B8" s="1"/>
      <c r="C8" s="1"/>
      <c r="D8" s="1"/>
      <c r="E8" s="1"/>
      <c r="F8" s="1"/>
      <c r="G8" s="1"/>
      <c r="H8" s="1"/>
      <c r="I8" s="1"/>
      <c r="J8" s="1"/>
      <c r="K8" s="8"/>
      <c r="L8" s="1"/>
      <c r="M8" s="1"/>
      <c r="N8" s="1"/>
      <c r="O8" s="1"/>
      <c r="P8" s="1"/>
      <c r="Q8" s="1"/>
      <c r="R8" s="1"/>
      <c r="S8" s="1"/>
      <c r="T8" s="1"/>
    </row>
    <row r="9" spans="1:20" ht="12.75" customHeight="1">
      <c r="A9" s="1"/>
      <c r="B9" s="1" t="s">
        <v>7</v>
      </c>
      <c r="C9" s="1">
        <v>410.2</v>
      </c>
      <c r="D9" s="1">
        <v>410.4</v>
      </c>
      <c r="E9" s="1">
        <v>410.2</v>
      </c>
      <c r="F9" s="1">
        <v>410.2</v>
      </c>
      <c r="G9" s="1">
        <v>410.3</v>
      </c>
      <c r="H9" s="2">
        <f>1/(AVERAGE(C9:G9)*10^-9)</f>
        <v>2437478.6720616189</v>
      </c>
      <c r="I9" s="11">
        <v>6</v>
      </c>
      <c r="J9" s="7">
        <f>1/(1/4-1/36)</f>
        <v>4.5</v>
      </c>
      <c r="K9" s="8">
        <f>J9*H9</f>
        <v>10968654.024277285</v>
      </c>
      <c r="L9" s="12">
        <f>AVERAGE(K9:K12)</f>
        <v>10941550.873769742</v>
      </c>
      <c r="M9" s="1">
        <f>STDEV(K9:K12)</f>
        <v>34922.849550831328</v>
      </c>
      <c r="N9" s="1">
        <f>M9/SQRT(4)</f>
        <v>17461.424775415664</v>
      </c>
      <c r="O9" s="2"/>
      <c r="P9" s="14">
        <v>10973731</v>
      </c>
      <c r="Q9" s="14">
        <f>(P9-L9)/P9</f>
        <v>2.9324690235489181E-3</v>
      </c>
      <c r="R9" s="1"/>
      <c r="S9" s="1"/>
      <c r="T9" s="1"/>
    </row>
    <row r="10" spans="1:20" ht="12.75" customHeight="1">
      <c r="A10" s="1"/>
      <c r="B10" s="1" t="s">
        <v>10</v>
      </c>
      <c r="C10" s="1">
        <v>434.7</v>
      </c>
      <c r="D10" s="1">
        <v>434.5</v>
      </c>
      <c r="E10" s="1">
        <v>434.7</v>
      </c>
      <c r="F10" s="1">
        <v>434.8</v>
      </c>
      <c r="G10" s="1">
        <v>434.7</v>
      </c>
      <c r="H10" s="2">
        <f t="shared" ref="H10:H12" si="2">1/(AVERAGE(C10:G10)*10^-9)</f>
        <v>2300542.9281310388</v>
      </c>
      <c r="I10" s="11">
        <v>5</v>
      </c>
      <c r="J10" s="7">
        <f>1/(1/4-1/25)</f>
        <v>4.7619047619047619</v>
      </c>
      <c r="K10" s="8">
        <f t="shared" ref="K10:K12" si="3">J10*H10</f>
        <v>10954966.324433519</v>
      </c>
      <c r="L10" s="9"/>
      <c r="M10" s="1"/>
      <c r="N10" s="1"/>
      <c r="O10" s="1"/>
      <c r="P10" s="1"/>
      <c r="Q10" s="1"/>
      <c r="R10" s="1"/>
      <c r="S10" s="1"/>
      <c r="T10" s="1"/>
    </row>
    <row r="11" spans="1:20" ht="12.75" customHeight="1">
      <c r="A11" s="1"/>
      <c r="B11" s="1" t="s">
        <v>1</v>
      </c>
      <c r="C11" s="1">
        <v>487.2</v>
      </c>
      <c r="D11" s="1">
        <v>486.7</v>
      </c>
      <c r="E11" s="1">
        <v>487</v>
      </c>
      <c r="F11" s="1">
        <v>487</v>
      </c>
      <c r="G11" s="1">
        <v>486.9</v>
      </c>
      <c r="H11" s="2">
        <f t="shared" si="2"/>
        <v>2053556.760308855</v>
      </c>
      <c r="I11" s="11">
        <v>4</v>
      </c>
      <c r="J11" s="7">
        <f>1/(1/4-1/16)</f>
        <v>5.333333333333333</v>
      </c>
      <c r="K11" s="8">
        <f t="shared" si="3"/>
        <v>10952302.721647225</v>
      </c>
      <c r="L11" s="9"/>
      <c r="M11" s="1"/>
      <c r="N11" s="1"/>
      <c r="O11" s="1"/>
      <c r="P11" s="1"/>
      <c r="Q11" s="1"/>
      <c r="R11" s="1"/>
      <c r="S11" s="1"/>
      <c r="T11" s="1"/>
    </row>
    <row r="12" spans="1:20" ht="12.75" customHeight="1">
      <c r="A12" s="1"/>
      <c r="B12" s="1" t="s">
        <v>0</v>
      </c>
      <c r="C12" s="1">
        <v>661</v>
      </c>
      <c r="D12" s="1">
        <v>661.1</v>
      </c>
      <c r="E12" s="1">
        <v>661</v>
      </c>
      <c r="F12" s="1">
        <v>661.5</v>
      </c>
      <c r="G12" s="1">
        <v>661.1</v>
      </c>
      <c r="H12" s="2">
        <f t="shared" si="2"/>
        <v>1512538.9478779077</v>
      </c>
      <c r="I12" s="11">
        <v>3</v>
      </c>
      <c r="J12" s="7">
        <f>1/(1/4-1/9)</f>
        <v>7.1999999999999993</v>
      </c>
      <c r="K12" s="8">
        <f t="shared" si="3"/>
        <v>10890280.424720934</v>
      </c>
      <c r="L12" s="9"/>
      <c r="M12" s="1"/>
      <c r="N12" s="1"/>
      <c r="O12" s="1"/>
      <c r="P12" s="1"/>
      <c r="Q12" s="1"/>
      <c r="R12" s="1"/>
      <c r="S12" s="1"/>
      <c r="T12" s="1"/>
    </row>
    <row r="13" spans="1:20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</sheetData>
  <phoneticPr fontId="1" type="noConversion"/>
  <pageMargins left="0.75" right="0.75" top="1" bottom="1" header="0.5" footer="0.5"/>
  <pageSetup paperSize="9" orientation="portrait" horizontalDpi="300" verticalDpi="300"/>
  <ignoredErrors>
    <ignoredError sqref="J5" formula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Long</cp:lastModifiedBy>
  <dcterms:created xsi:type="dcterms:W3CDTF">2009-12-06T22:45:24Z</dcterms:created>
  <dcterms:modified xsi:type="dcterms:W3CDTF">2009-12-07T00:25:41Z</dcterms:modified>
</cp:coreProperties>
</file>