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5" i="1"/>
  <c r="A3"/>
  <c r="A4"/>
  <c r="A5"/>
  <c r="A6"/>
  <c r="A7"/>
  <c r="A8"/>
  <c r="A9"/>
  <c r="A10"/>
  <c r="A11"/>
  <c r="A2"/>
  <c r="C3"/>
  <c r="C2"/>
  <c r="C4" s="1"/>
  <c r="C15"/>
  <c r="A24"/>
  <c r="A23"/>
  <c r="A22"/>
  <c r="A21"/>
  <c r="A20"/>
  <c r="A19"/>
  <c r="A18"/>
  <c r="A17"/>
  <c r="A16"/>
  <c r="A15"/>
  <c r="A13"/>
</calcChain>
</file>

<file path=xl/sharedStrings.xml><?xml version="1.0" encoding="utf-8"?>
<sst xmlns="http://schemas.openxmlformats.org/spreadsheetml/2006/main" count="13" uniqueCount="13">
  <si>
    <t>V</t>
  </si>
  <si>
    <t>e/m</t>
  </si>
  <si>
    <t>r (m)</t>
  </si>
  <si>
    <t>average</t>
  </si>
  <si>
    <t>I=current</t>
  </si>
  <si>
    <t>B (magnetic flux density)</t>
  </si>
  <si>
    <t>Least Squares:</t>
  </si>
  <si>
    <t>r^2 (m^2)</t>
  </si>
  <si>
    <t>uncertainty</t>
  </si>
  <si>
    <t>slope</t>
  </si>
  <si>
    <t>V=1/2*(e/m)*B^2*r^2; so, e/m = (slope of best fit)*2/(B^2)</t>
  </si>
  <si>
    <t>It is interesting that the graph looks so nice (pretty linear), but the value is so far off!</t>
  </si>
  <si>
    <t>So, 2.92E+11 is the value obtained from the slope of the V versus r^2 graph; random uncertainty is 5%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</si>
</sst>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0" fillId="2" borderId="0" xfId="0" applyFill="1"/>
    <xf numFmtId="11" fontId="0" fillId="2" borderId="0" xfId="0" applyNumberFormat="1" applyFill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>
        <c:manualLayout>
          <c:layoutTarget val="inner"/>
          <c:xMode val="edge"/>
          <c:yMode val="edge"/>
          <c:x val="0.14162585643872708"/>
          <c:y val="4.2329795732055232E-2"/>
          <c:w val="0.65944828325030813"/>
          <c:h val="0.726870706379093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</c:marker>
          <c:trendline>
            <c:trendlineType val="linear"/>
            <c:dispEq val="1"/>
            <c:trendlineLbl>
              <c:layout>
                <c:manualLayout>
                  <c:x val="0.22068973521166993"/>
                  <c:y val="5.4694402869062859E-3"/>
                </c:manualLayout>
              </c:layout>
              <c:numFmt formatCode="General" sourceLinked="0"/>
            </c:trendlineLbl>
          </c:trendline>
          <c:xVal>
            <c:numRef>
              <c:f>Sheet1!$A$2:$A$11</c:f>
              <c:numCache>
                <c:formatCode>General</c:formatCode>
                <c:ptCount val="10"/>
                <c:pt idx="0">
                  <c:v>1.3689999999999998E-3</c:v>
                </c:pt>
                <c:pt idx="1">
                  <c:v>1.521E-3</c:v>
                </c:pt>
                <c:pt idx="2">
                  <c:v>1.56025E-3</c:v>
                </c:pt>
                <c:pt idx="3">
                  <c:v>1.6000000000000001E-3</c:v>
                </c:pt>
                <c:pt idx="4">
                  <c:v>1.6810000000000002E-3</c:v>
                </c:pt>
                <c:pt idx="5">
                  <c:v>1.7222500000000003E-3</c:v>
                </c:pt>
                <c:pt idx="6">
                  <c:v>1.8062500000000003E-3</c:v>
                </c:pt>
                <c:pt idx="7">
                  <c:v>1.8922499999999998E-3</c:v>
                </c:pt>
                <c:pt idx="8">
                  <c:v>1.9802499999999998E-3</c:v>
                </c:pt>
                <c:pt idx="9">
                  <c:v>2.1159999999999998E-3</c:v>
                </c:pt>
              </c:numCache>
            </c:numRef>
          </c:xVal>
          <c:yVal>
            <c:numRef>
              <c:f>Sheet1!$B$2:$B$11</c:f>
              <c:numCache>
                <c:formatCode>General</c:formatCode>
                <c:ptCount val="10"/>
                <c:pt idx="0">
                  <c:v>270</c:v>
                </c:pt>
                <c:pt idx="1">
                  <c:v>289</c:v>
                </c:pt>
                <c:pt idx="2">
                  <c:v>298</c:v>
                </c:pt>
                <c:pt idx="3">
                  <c:v>307</c:v>
                </c:pt>
                <c:pt idx="4">
                  <c:v>313</c:v>
                </c:pt>
                <c:pt idx="5">
                  <c:v>320</c:v>
                </c:pt>
                <c:pt idx="6">
                  <c:v>330</c:v>
                </c:pt>
                <c:pt idx="7">
                  <c:v>348</c:v>
                </c:pt>
                <c:pt idx="8">
                  <c:v>360</c:v>
                </c:pt>
                <c:pt idx="9">
                  <c:v>397</c:v>
                </c:pt>
              </c:numCache>
            </c:numRef>
          </c:yVal>
        </c:ser>
        <c:axId val="60078720"/>
        <c:axId val="70311936"/>
      </c:scatterChart>
      <c:valAx>
        <c:axId val="60078720"/>
        <c:scaling>
          <c:orientation val="minMax"/>
          <c:max val="2.5000000000000005E-3"/>
          <c:min val="1.0000000000000002E-3"/>
        </c:scaling>
        <c:axPos val="b"/>
        <c:numFmt formatCode="General" sourceLinked="1"/>
        <c:tickLblPos val="nextTo"/>
        <c:crossAx val="70311936"/>
        <c:crosses val="autoZero"/>
        <c:crossBetween val="midCat"/>
      </c:valAx>
      <c:valAx>
        <c:axId val="70311936"/>
        <c:scaling>
          <c:orientation val="minMax"/>
          <c:max val="425"/>
          <c:min val="200"/>
        </c:scaling>
        <c:axPos val="l"/>
        <c:majorGridlines/>
        <c:numFmt formatCode="General" sourceLinked="1"/>
        <c:tickLblPos val="nextTo"/>
        <c:crossAx val="600787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11</xdr:row>
      <xdr:rowOff>57150</xdr:rowOff>
    </xdr:from>
    <xdr:to>
      <xdr:col>13</xdr:col>
      <xdr:colOff>352425</xdr:colOff>
      <xdr:row>34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38100</xdr:rowOff>
    </xdr:from>
    <xdr:to>
      <xdr:col>4</xdr:col>
      <xdr:colOff>1381125</xdr:colOff>
      <xdr:row>4</xdr:row>
      <xdr:rowOff>66675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48025" y="419100"/>
          <a:ext cx="876300" cy="40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209550</xdr:colOff>
      <xdr:row>5</xdr:row>
      <xdr:rowOff>0</xdr:rowOff>
    </xdr:from>
    <xdr:to>
      <xdr:col>6</xdr:col>
      <xdr:colOff>228600</xdr:colOff>
      <xdr:row>7</xdr:row>
      <xdr:rowOff>76200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952750" y="952500"/>
          <a:ext cx="2390775" cy="4572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0.34979</cdr:x>
      <cdr:y>0.86522</cdr:y>
    </cdr:from>
    <cdr:to>
      <cdr:x>0.47737</cdr:x>
      <cdr:y>0.93261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28875" y="3790950"/>
          <a:ext cx="8858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r^2 (m^2)</a:t>
          </a:r>
        </a:p>
      </cdr:txBody>
    </cdr:sp>
  </cdr:relSizeAnchor>
  <cdr:relSizeAnchor xmlns:cdr="http://schemas.openxmlformats.org/drawingml/2006/chartDrawing">
    <cdr:from>
      <cdr:x>0.03841</cdr:x>
      <cdr:y>0.34348</cdr:y>
    </cdr:from>
    <cdr:to>
      <cdr:x>0.08093</cdr:x>
      <cdr:y>0.54565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28575" y="1800225"/>
          <a:ext cx="8858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Voltage (V)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D10" sqref="D10"/>
    </sheetView>
  </sheetViews>
  <sheetFormatPr defaultRowHeight="15"/>
  <cols>
    <col min="1" max="1" width="13.7109375" customWidth="1"/>
    <col min="3" max="3" width="11" bestFit="1" customWidth="1"/>
    <col min="5" max="5" width="26.42578125" customWidth="1"/>
  </cols>
  <sheetData>
    <row r="1" spans="1:13">
      <c r="A1" t="s">
        <v>7</v>
      </c>
      <c r="B1" t="s">
        <v>0</v>
      </c>
      <c r="E1" t="s">
        <v>5</v>
      </c>
      <c r="F1" t="s">
        <v>4</v>
      </c>
    </row>
    <row r="2" spans="1:13">
      <c r="A2">
        <f>A27^2</f>
        <v>1.3689999999999998E-3</v>
      </c>
      <c r="B2">
        <v>270</v>
      </c>
      <c r="C2" s="3">
        <f>INDEX(LINEST($B$2:$B$11,$A$2:$A$11,1,1),1)</f>
        <v>162130.94663862447</v>
      </c>
      <c r="D2" s="2" t="s">
        <v>9</v>
      </c>
      <c r="E2" s="1">
        <v>7.7999999999999999E-4</v>
      </c>
      <c r="F2">
        <v>1.35</v>
      </c>
    </row>
    <row r="3" spans="1:13">
      <c r="A3">
        <f t="shared" ref="A3:A11" si="0">A28^2</f>
        <v>1.521E-3</v>
      </c>
      <c r="B3">
        <v>289</v>
      </c>
      <c r="C3" s="3">
        <f>INDEX(LINEST($B$2:$B$11,$A$2:$A$11,1,1),2)</f>
        <v>7904.7285754190798</v>
      </c>
      <c r="D3" s="2" t="s">
        <v>8</v>
      </c>
    </row>
    <row r="4" spans="1:13">
      <c r="A4">
        <f t="shared" si="0"/>
        <v>1.56025E-3</v>
      </c>
      <c r="B4">
        <v>298</v>
      </c>
      <c r="C4" s="3">
        <f>($C$2*2)/(($E$2*$F$2)^2)</f>
        <v>292441613729.00909</v>
      </c>
      <c r="F4" s="2" t="s">
        <v>10</v>
      </c>
      <c r="G4" s="2"/>
      <c r="H4" s="2"/>
      <c r="I4" s="2"/>
      <c r="J4" s="2"/>
      <c r="K4" s="2"/>
    </row>
    <row r="5" spans="1:13">
      <c r="A5">
        <f t="shared" si="0"/>
        <v>1.6000000000000001E-3</v>
      </c>
      <c r="B5">
        <v>307</v>
      </c>
      <c r="C5" s="4">
        <f>C3/C2</f>
        <v>4.8755211385017198E-2</v>
      </c>
    </row>
    <row r="6" spans="1:13">
      <c r="A6">
        <f t="shared" si="0"/>
        <v>1.6810000000000002E-3</v>
      </c>
      <c r="B6">
        <v>313</v>
      </c>
    </row>
    <row r="7" spans="1:13">
      <c r="A7">
        <f t="shared" si="0"/>
        <v>1.7222500000000003E-3</v>
      </c>
      <c r="B7">
        <v>320</v>
      </c>
    </row>
    <row r="8" spans="1:13">
      <c r="A8">
        <f t="shared" si="0"/>
        <v>1.8062500000000003E-3</v>
      </c>
      <c r="B8">
        <v>330</v>
      </c>
    </row>
    <row r="9" spans="1:13">
      <c r="A9">
        <f t="shared" si="0"/>
        <v>1.8922499999999998E-3</v>
      </c>
      <c r="B9">
        <v>348</v>
      </c>
      <c r="E9" s="2" t="s">
        <v>12</v>
      </c>
      <c r="F9" s="2"/>
      <c r="G9" s="2"/>
      <c r="H9" s="2"/>
      <c r="I9" s="2"/>
      <c r="J9" s="2"/>
      <c r="K9" s="2"/>
      <c r="L9" s="2"/>
      <c r="M9" s="2"/>
    </row>
    <row r="10" spans="1:13">
      <c r="A10">
        <f t="shared" si="0"/>
        <v>1.9802499999999998E-3</v>
      </c>
      <c r="B10">
        <v>360</v>
      </c>
      <c r="E10" s="2" t="s">
        <v>11</v>
      </c>
      <c r="F10" s="2"/>
      <c r="G10" s="2"/>
      <c r="H10" s="2"/>
      <c r="I10" s="2"/>
      <c r="J10" s="2"/>
      <c r="K10" s="2"/>
      <c r="L10" s="2"/>
      <c r="M10" s="2"/>
    </row>
    <row r="11" spans="1:13">
      <c r="A11">
        <f t="shared" si="0"/>
        <v>2.1159999999999998E-3</v>
      </c>
      <c r="B11">
        <v>397</v>
      </c>
    </row>
    <row r="12" spans="1:13">
      <c r="A12" t="s">
        <v>6</v>
      </c>
    </row>
    <row r="13" spans="1:13">
      <c r="A13">
        <f>TREND(B2:B11,A2:A11)</f>
        <v>265.50975591231139</v>
      </c>
    </row>
    <row r="14" spans="1:13">
      <c r="A14" t="s">
        <v>1</v>
      </c>
      <c r="C14" t="s">
        <v>3</v>
      </c>
    </row>
    <row r="15" spans="1:13">
      <c r="A15" s="1">
        <f>(2*B2)/((E2*F2)^2*A27^2)</f>
        <v>355740711481.06714</v>
      </c>
      <c r="C15" s="1">
        <f>AVERAGE(A15:A24)</f>
        <v>338764095173.06726</v>
      </c>
    </row>
    <row r="16" spans="1:13">
      <c r="A16" s="1">
        <f>(2*B3)/((E2*F2)^2*A28^2)</f>
        <v>342721919865.29541</v>
      </c>
    </row>
    <row r="17" spans="1:1">
      <c r="A17" s="1">
        <f>(2*B4)/((E2*F2)^2*A29^2)</f>
        <v>344504838700.44354</v>
      </c>
    </row>
    <row r="18" spans="1:1">
      <c r="A18" s="1">
        <f>(2*B5)/((E2*F2)^2*A30^2)</f>
        <v>346092068156.01233</v>
      </c>
    </row>
    <row r="19" spans="1:1">
      <c r="A19" s="1">
        <f>(2*B6)/((E2*F2)^2*A31^2)</f>
        <v>335853499124.20471</v>
      </c>
    </row>
    <row r="20" spans="1:1">
      <c r="A20" s="1">
        <f>(2*B7)/((E2*F2)^2*A32^2)</f>
        <v>335140596411.08124</v>
      </c>
    </row>
    <row r="21" spans="1:1">
      <c r="A21" s="1">
        <f>(2*B8)/((E2*F2)^2*A33^2)</f>
        <v>329540907293.711</v>
      </c>
    </row>
    <row r="22" spans="1:1">
      <c r="A22" s="1">
        <f>(2*B9)/((E2*F2)^2*A34^2)</f>
        <v>331721777108.612</v>
      </c>
    </row>
    <row r="23" spans="1:1">
      <c r="A23" s="1">
        <f>(2*B10)/((E2*F2)^2*A35^2)</f>
        <v>327910808579.7793</v>
      </c>
    </row>
    <row r="24" spans="1:1">
      <c r="A24" s="1">
        <f>(2*B11)/((E2*F2)^2*A36^2)</f>
        <v>338413825010.46631</v>
      </c>
    </row>
    <row r="26" spans="1:1">
      <c r="A26" t="s">
        <v>2</v>
      </c>
    </row>
    <row r="27" spans="1:1">
      <c r="A27">
        <v>3.6999999999999998E-2</v>
      </c>
    </row>
    <row r="28" spans="1:1">
      <c r="A28">
        <v>3.9E-2</v>
      </c>
    </row>
    <row r="29" spans="1:1">
      <c r="A29">
        <v>3.95E-2</v>
      </c>
    </row>
    <row r="30" spans="1:1">
      <c r="A30">
        <v>0.04</v>
      </c>
    </row>
    <row r="31" spans="1:1">
      <c r="A31">
        <v>4.1000000000000002E-2</v>
      </c>
    </row>
    <row r="32" spans="1:1">
      <c r="A32">
        <v>4.1500000000000002E-2</v>
      </c>
    </row>
    <row r="33" spans="1:1">
      <c r="A33">
        <v>4.2500000000000003E-2</v>
      </c>
    </row>
    <row r="34" spans="1:1">
      <c r="A34">
        <v>4.3499999999999997E-2</v>
      </c>
    </row>
    <row r="35" spans="1:1">
      <c r="A35">
        <v>4.4499999999999998E-2</v>
      </c>
    </row>
    <row r="36" spans="1:1">
      <c r="A36">
        <v>4.5999999999999999E-2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Steven J. Koch</cp:lastModifiedBy>
  <dcterms:created xsi:type="dcterms:W3CDTF">2007-10-01T19:16:54Z</dcterms:created>
  <dcterms:modified xsi:type="dcterms:W3CDTF">2007-10-18T04:43:24Z</dcterms:modified>
</cp:coreProperties>
</file>