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15" yWindow="-15" windowWidth="19320" windowHeight="15480" tabRatio="500"/>
  </bookViews>
  <sheets>
    <sheet name="Sheet1" sheetId="1" r:id="rId1"/>
  </sheets>
  <calcPr calcId="114210" concurrentCalc="0"/>
</workbook>
</file>

<file path=xl/calcChain.xml><?xml version="1.0" encoding="utf-8"?>
<calcChain xmlns="http://schemas.openxmlformats.org/spreadsheetml/2006/main">
  <c r="C37" i="1"/>
  <c r="C36"/>
  <c r="B36"/>
  <c r="B37"/>
  <c r="B32"/>
  <c r="C32"/>
  <c r="C31"/>
  <c r="B31"/>
  <c r="C27"/>
  <c r="B27"/>
  <c r="C26"/>
  <c r="B26"/>
  <c r="B21"/>
  <c r="B22"/>
  <c r="C21"/>
  <c r="C22"/>
  <c r="D17"/>
  <c r="D16"/>
  <c r="D15"/>
  <c r="D14"/>
  <c r="D13"/>
  <c r="D12"/>
  <c r="D11"/>
  <c r="D10"/>
  <c r="D9"/>
  <c r="D8"/>
  <c r="D7"/>
  <c r="D6"/>
  <c r="D5"/>
  <c r="D4"/>
  <c r="D3"/>
  <c r="D2"/>
</calcChain>
</file>

<file path=xl/sharedStrings.xml><?xml version="1.0" encoding="utf-8"?>
<sst xmlns="http://schemas.openxmlformats.org/spreadsheetml/2006/main" count="24" uniqueCount="12">
  <si>
    <t>OD</t>
    <phoneticPr fontId="1" type="noConversion"/>
  </si>
  <si>
    <t>V</t>
    <phoneticPr fontId="1" type="noConversion"/>
  </si>
  <si>
    <t>ID</t>
    <phoneticPr fontId="1" type="noConversion"/>
  </si>
  <si>
    <t xml:space="preserve">Slope </t>
  </si>
  <si>
    <t>Intercept</t>
  </si>
  <si>
    <t>Best Fit</t>
  </si>
  <si>
    <t>Uncertainty</t>
  </si>
  <si>
    <t>Fitting y=mx+b for inner diameter</t>
  </si>
  <si>
    <t>Fitting y=mx for inner diameter</t>
  </si>
  <si>
    <t>Fitting y=mx+b for outer diameter</t>
  </si>
  <si>
    <t>Fitting y=mx for outer diameter</t>
  </si>
  <si>
    <t>1/V^-(1/2)</t>
  </si>
</sst>
</file>

<file path=xl/styles.xml><?xml version="1.0" encoding="utf-8"?>
<styleSheet xmlns="http://schemas.openxmlformats.org/spreadsheetml/2006/main">
  <fonts count="3">
    <font>
      <sz val="10"/>
      <name val="Verdana"/>
    </font>
    <font>
      <sz val="8"/>
      <name val="Verdana"/>
    </font>
    <font>
      <b/>
      <sz val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Outer Diameter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053925918562171"/>
          <c:y val="0.23456860824353853"/>
          <c:w val="0.65269556496708481"/>
          <c:h val="0.57407580438550221"/>
        </c:manualLayout>
      </c:layout>
      <c:scatterChart>
        <c:scatterStyle val="lineMarker"/>
        <c:ser>
          <c:idx val="0"/>
          <c:order val="0"/>
          <c:tx>
            <c:strRef>
              <c:f>Sheet1!$D$1</c:f>
              <c:strCache>
                <c:ptCount val="1"/>
                <c:pt idx="0">
                  <c:v>1/V^-(1/2)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2.8739136541663683E-3"/>
                  <c:y val="-8.492348387113567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1341112551762105"/>
                  <c:y val="0.14814872804395743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Sheet1!$D$2:$D$17</c:f>
              <c:numCache>
                <c:formatCode>General</c:formatCode>
                <c:ptCount val="16"/>
                <c:pt idx="0">
                  <c:v>1.4285714285714285E-2</c:v>
                </c:pt>
                <c:pt idx="1">
                  <c:v>1.4433756729740642E-2</c:v>
                </c:pt>
                <c:pt idx="2">
                  <c:v>1.4586499149789454E-2</c:v>
                </c:pt>
                <c:pt idx="3">
                  <c:v>1.4744195615489713E-2</c:v>
                </c:pt>
                <c:pt idx="4">
                  <c:v>1.4907119849998599E-2</c:v>
                </c:pt>
                <c:pt idx="5">
                  <c:v>1.5075567228888179E-2</c:v>
                </c:pt>
                <c:pt idx="6">
                  <c:v>1.5249857033260468E-2</c:v>
                </c:pt>
                <c:pt idx="7">
                  <c:v>1.5430334996209192E-2</c:v>
                </c:pt>
                <c:pt idx="8">
                  <c:v>1.5617376188860606E-2</c:v>
                </c:pt>
                <c:pt idx="9">
                  <c:v>1.5811388300841896E-2</c:v>
                </c:pt>
                <c:pt idx="10">
                  <c:v>1.6012815380508715E-2</c:v>
                </c:pt>
                <c:pt idx="11">
                  <c:v>1.6222142113076255E-2</c:v>
                </c:pt>
                <c:pt idx="12">
                  <c:v>1.6439898730535727E-2</c:v>
                </c:pt>
                <c:pt idx="13">
                  <c:v>1.6666666666666666E-2</c:v>
                </c:pt>
                <c:pt idx="14">
                  <c:v>1.7149858514250885E-2</c:v>
                </c:pt>
                <c:pt idx="15">
                  <c:v>1.7677669529663688E-2</c:v>
                </c:pt>
              </c:numCache>
            </c:numRef>
          </c:xVal>
          <c:yVal>
            <c:numRef>
              <c:f>Sheet1!$B$2:$B$17</c:f>
              <c:numCache>
                <c:formatCode>General</c:formatCode>
                <c:ptCount val="16"/>
                <c:pt idx="0">
                  <c:v>3.6990000000000002E-2</c:v>
                </c:pt>
                <c:pt idx="1">
                  <c:v>3.7109999999999997E-2</c:v>
                </c:pt>
                <c:pt idx="2">
                  <c:v>3.7310000000000003E-2</c:v>
                </c:pt>
                <c:pt idx="3">
                  <c:v>3.7629999999999997E-2</c:v>
                </c:pt>
                <c:pt idx="4">
                  <c:v>3.8019999999999998E-2</c:v>
                </c:pt>
                <c:pt idx="5">
                  <c:v>3.8280000000000002E-2</c:v>
                </c:pt>
                <c:pt idx="6">
                  <c:v>3.8640000000000001E-2</c:v>
                </c:pt>
                <c:pt idx="7">
                  <c:v>3.9059999999999997E-2</c:v>
                </c:pt>
                <c:pt idx="8">
                  <c:v>3.9449999999999999E-2</c:v>
                </c:pt>
                <c:pt idx="9">
                  <c:v>3.986E-2</c:v>
                </c:pt>
                <c:pt idx="10">
                  <c:v>4.0149999999999998E-2</c:v>
                </c:pt>
                <c:pt idx="11">
                  <c:v>4.0550000000000003E-2</c:v>
                </c:pt>
                <c:pt idx="12">
                  <c:v>4.0919999999999998E-2</c:v>
                </c:pt>
                <c:pt idx="13">
                  <c:v>4.1189999999999997E-2</c:v>
                </c:pt>
                <c:pt idx="14">
                  <c:v>4.1869999999999997E-2</c:v>
                </c:pt>
                <c:pt idx="15">
                  <c:v>4.2229999999999997E-2</c:v>
                </c:pt>
              </c:numCache>
            </c:numRef>
          </c:yVal>
        </c:ser>
        <c:axId val="39853056"/>
        <c:axId val="39859328"/>
      </c:scatterChart>
      <c:valAx>
        <c:axId val="39853056"/>
        <c:scaling>
          <c:orientation val="minMax"/>
          <c:min val="1.4000000000000002E-2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1/V^-(1/2)</a:t>
                </a:r>
              </a:p>
            </c:rich>
          </c:tx>
          <c:layout>
            <c:manualLayout>
              <c:xMode val="edge"/>
              <c:yMode val="edge"/>
              <c:x val="0.46407250375754311"/>
              <c:y val="0.88580506140436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59328"/>
        <c:crosses val="autoZero"/>
        <c:crossBetween val="midCat"/>
      </c:valAx>
      <c:valAx>
        <c:axId val="3985932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Diameter in meters</a:t>
                </a:r>
              </a:p>
            </c:rich>
          </c:tx>
          <c:layout>
            <c:manualLayout>
              <c:xMode val="edge"/>
              <c:yMode val="edge"/>
              <c:x val="4.4910155461336566E-2"/>
              <c:y val="0.333334305434042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crossAx val="398530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467163037932486"/>
          <c:y val="0.45061864215206088"/>
          <c:w val="0.32335376613048239"/>
          <c:h val="0.22222289202019441"/>
        </c:manualLayout>
      </c:layout>
    </c:legend>
    <c:plotVisOnly val="1"/>
    <c:dispBlanksAs val="gap"/>
  </c:chart>
  <c:printSettings>
    <c:headerFooter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18"/>
  <c:chart>
    <c:title>
      <c:tx>
        <c:rich>
          <a:bodyPr/>
          <a:lstStyle/>
          <a:p>
            <a:pPr>
              <a:defRPr/>
            </a:pPr>
            <a:r>
              <a:rPr lang="en-US"/>
              <a:t>Inner Diameter</a:t>
            </a:r>
          </a:p>
        </c:rich>
      </c:tx>
      <c:layout/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23053925918562171"/>
          <c:y val="0.23456860824353853"/>
          <c:w val="0.65568958132014488"/>
          <c:h val="0.57407580438550221"/>
        </c:manualLayout>
      </c:layout>
      <c:scatterChart>
        <c:scatterStyle val="lineMarker"/>
        <c:ser>
          <c:idx val="0"/>
          <c:order val="0"/>
          <c:tx>
            <c:strRef>
              <c:f>Sheet1!$D$1</c:f>
              <c:strCache>
                <c:ptCount val="1"/>
                <c:pt idx="0">
                  <c:v>1/V^-(1/2)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3.3558447108115929E-3"/>
                  <c:y val="-8.6089680689126022E-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trendline>
            <c:trendlineType val="linear"/>
            <c:intercept val="0"/>
            <c:dispRSqr val="1"/>
            <c:dispEq val="1"/>
            <c:trendlineLbl>
              <c:layout>
                <c:manualLayout>
                  <c:x val="-0.15482795832073873"/>
                  <c:y val="0.16666730237897362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Sheet1!$D$2:$D$17</c:f>
              <c:numCache>
                <c:formatCode>General</c:formatCode>
                <c:ptCount val="16"/>
                <c:pt idx="0">
                  <c:v>1.4285714285714285E-2</c:v>
                </c:pt>
                <c:pt idx="1">
                  <c:v>1.4433756729740642E-2</c:v>
                </c:pt>
                <c:pt idx="2">
                  <c:v>1.4586499149789454E-2</c:v>
                </c:pt>
                <c:pt idx="3">
                  <c:v>1.4744195615489713E-2</c:v>
                </c:pt>
                <c:pt idx="4">
                  <c:v>1.4907119849998599E-2</c:v>
                </c:pt>
                <c:pt idx="5">
                  <c:v>1.5075567228888179E-2</c:v>
                </c:pt>
                <c:pt idx="6">
                  <c:v>1.5249857033260468E-2</c:v>
                </c:pt>
                <c:pt idx="7">
                  <c:v>1.5430334996209192E-2</c:v>
                </c:pt>
                <c:pt idx="8">
                  <c:v>1.5617376188860606E-2</c:v>
                </c:pt>
                <c:pt idx="9">
                  <c:v>1.5811388300841896E-2</c:v>
                </c:pt>
                <c:pt idx="10">
                  <c:v>1.6012815380508715E-2</c:v>
                </c:pt>
                <c:pt idx="11">
                  <c:v>1.6222142113076255E-2</c:v>
                </c:pt>
                <c:pt idx="12">
                  <c:v>1.6439898730535727E-2</c:v>
                </c:pt>
                <c:pt idx="13">
                  <c:v>1.6666666666666666E-2</c:v>
                </c:pt>
                <c:pt idx="14">
                  <c:v>1.7149858514250885E-2</c:v>
                </c:pt>
                <c:pt idx="15">
                  <c:v>1.7677669529663688E-2</c:v>
                </c:pt>
              </c:numCache>
            </c:numRef>
          </c:xVal>
          <c:yVal>
            <c:numRef>
              <c:f>Sheet1!$C$2:$C$17</c:f>
              <c:numCache>
                <c:formatCode>General</c:formatCode>
                <c:ptCount val="16"/>
                <c:pt idx="0">
                  <c:v>2.035E-2</c:v>
                </c:pt>
                <c:pt idx="1">
                  <c:v>2.035E-2</c:v>
                </c:pt>
                <c:pt idx="2">
                  <c:v>2.1739999999999999E-2</c:v>
                </c:pt>
                <c:pt idx="3">
                  <c:v>2.2040000000000001E-2</c:v>
                </c:pt>
                <c:pt idx="4">
                  <c:v>2.2499999999999999E-2</c:v>
                </c:pt>
                <c:pt idx="5">
                  <c:v>2.2859999999999998E-2</c:v>
                </c:pt>
                <c:pt idx="6">
                  <c:v>2.2239999999999999E-2</c:v>
                </c:pt>
                <c:pt idx="7">
                  <c:v>2.2970000000000001E-2</c:v>
                </c:pt>
                <c:pt idx="8">
                  <c:v>2.3029999999999998E-2</c:v>
                </c:pt>
                <c:pt idx="9">
                  <c:v>2.3230000000000001E-2</c:v>
                </c:pt>
                <c:pt idx="10">
                  <c:v>2.3550000000000001E-2</c:v>
                </c:pt>
                <c:pt idx="11">
                  <c:v>2.3740000000000001E-2</c:v>
                </c:pt>
                <c:pt idx="12">
                  <c:v>2.4170000000000001E-2</c:v>
                </c:pt>
                <c:pt idx="13">
                  <c:v>2.4410000000000001E-2</c:v>
                </c:pt>
                <c:pt idx="14">
                  <c:v>2.478E-2</c:v>
                </c:pt>
                <c:pt idx="15">
                  <c:v>2.504E-2</c:v>
                </c:pt>
              </c:numCache>
            </c:numRef>
          </c:yVal>
        </c:ser>
        <c:axId val="39881344"/>
        <c:axId val="39891712"/>
      </c:scatterChart>
      <c:valAx>
        <c:axId val="39881344"/>
        <c:scaling>
          <c:orientation val="minMax"/>
          <c:min val="1.4000000000000002E-2"/>
        </c:scaling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1/V^-(1/2)</a:t>
                </a:r>
              </a:p>
            </c:rich>
          </c:tx>
          <c:layout>
            <c:manualLayout>
              <c:xMode val="edge"/>
              <c:yMode val="edge"/>
              <c:x val="0.46407250375754311"/>
              <c:y val="0.885805061404361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9891712"/>
        <c:crosses val="autoZero"/>
        <c:crossBetween val="midCat"/>
      </c:valAx>
      <c:valAx>
        <c:axId val="3989171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Diameter in meters</a:t>
                </a:r>
              </a:p>
            </c:rich>
          </c:tx>
          <c:layout>
            <c:manualLayout>
              <c:xMode val="edge"/>
              <c:yMode val="edge"/>
              <c:x val="4.4910155461336566E-2"/>
              <c:y val="0.3333343054340429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crossAx val="39881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6467163037932486"/>
          <c:y val="0.45061864215206088"/>
          <c:w val="0.32335376613048239"/>
          <c:h val="0.22222289202019441"/>
        </c:manualLayout>
      </c:layout>
    </c:legend>
    <c:plotVisOnly val="1"/>
    <c:dispBlanksAs val="gap"/>
  </c:chart>
  <c:printSettings>
    <c:headerFooter/>
    <c:pageMargins b="1" l="0.75000000000000022" r="0.75000000000000022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36</xdr:row>
      <xdr:rowOff>9525</xdr:rowOff>
    </xdr:from>
    <xdr:to>
      <xdr:col>6</xdr:col>
      <xdr:colOff>466725</xdr:colOff>
      <xdr:row>55</xdr:row>
      <xdr:rowOff>19050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17</xdr:row>
      <xdr:rowOff>0</xdr:rowOff>
    </xdr:from>
    <xdr:to>
      <xdr:col>6</xdr:col>
      <xdr:colOff>466725</xdr:colOff>
      <xdr:row>36</xdr:row>
      <xdr:rowOff>9525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published="0" enableFormatConditionsCalculation="0"/>
  <dimension ref="A1:D37"/>
  <sheetViews>
    <sheetView tabSelected="1" view="pageLayout" topLeftCell="A17" workbookViewId="0">
      <selection activeCell="H44" sqref="H44"/>
    </sheetView>
  </sheetViews>
  <sheetFormatPr defaultColWidth="11" defaultRowHeight="12.75"/>
  <cols>
    <col min="2" max="3" width="12" bestFit="1" customWidth="1"/>
    <col min="5" max="5" width="12" customWidth="1"/>
    <col min="6" max="6" width="12.625" customWidth="1"/>
  </cols>
  <sheetData>
    <row r="1" spans="1:4">
      <c r="A1" t="s">
        <v>1</v>
      </c>
      <c r="B1" t="s">
        <v>0</v>
      </c>
      <c r="C1" t="s">
        <v>2</v>
      </c>
      <c r="D1" t="s">
        <v>11</v>
      </c>
    </row>
    <row r="2" spans="1:4">
      <c r="A2">
        <v>4900</v>
      </c>
      <c r="B2">
        <v>3.6990000000000002E-2</v>
      </c>
      <c r="C2">
        <v>2.035E-2</v>
      </c>
      <c r="D2">
        <f>1/SQRT(A2)</f>
        <v>1.4285714285714285E-2</v>
      </c>
    </row>
    <row r="3" spans="1:4">
      <c r="A3">
        <v>4800</v>
      </c>
      <c r="B3">
        <v>3.7109999999999997E-2</v>
      </c>
      <c r="C3">
        <v>2.035E-2</v>
      </c>
      <c r="D3">
        <f t="shared" ref="D3:D17" si="0">1/SQRT(A3)</f>
        <v>1.4433756729740642E-2</v>
      </c>
    </row>
    <row r="4" spans="1:4">
      <c r="A4">
        <v>4700</v>
      </c>
      <c r="B4">
        <v>3.7310000000000003E-2</v>
      </c>
      <c r="C4">
        <v>2.1739999999999999E-2</v>
      </c>
      <c r="D4">
        <f t="shared" si="0"/>
        <v>1.4586499149789454E-2</v>
      </c>
    </row>
    <row r="5" spans="1:4">
      <c r="A5">
        <v>4600</v>
      </c>
      <c r="B5">
        <v>3.7629999999999997E-2</v>
      </c>
      <c r="C5">
        <v>2.2040000000000001E-2</v>
      </c>
      <c r="D5">
        <f t="shared" si="0"/>
        <v>1.4744195615489713E-2</v>
      </c>
    </row>
    <row r="6" spans="1:4">
      <c r="A6">
        <v>4500</v>
      </c>
      <c r="B6">
        <v>3.8019999999999998E-2</v>
      </c>
      <c r="C6">
        <v>2.2499999999999999E-2</v>
      </c>
      <c r="D6">
        <f t="shared" si="0"/>
        <v>1.4907119849998599E-2</v>
      </c>
    </row>
    <row r="7" spans="1:4">
      <c r="A7">
        <v>4400</v>
      </c>
      <c r="B7">
        <v>3.8280000000000002E-2</v>
      </c>
      <c r="C7">
        <v>2.2859999999999998E-2</v>
      </c>
      <c r="D7">
        <f t="shared" si="0"/>
        <v>1.5075567228888179E-2</v>
      </c>
    </row>
    <row r="8" spans="1:4">
      <c r="A8">
        <v>4300</v>
      </c>
      <c r="B8">
        <v>3.8640000000000001E-2</v>
      </c>
      <c r="C8">
        <v>2.2239999999999999E-2</v>
      </c>
      <c r="D8">
        <f t="shared" si="0"/>
        <v>1.5249857033260468E-2</v>
      </c>
    </row>
    <row r="9" spans="1:4">
      <c r="A9">
        <v>4200</v>
      </c>
      <c r="B9">
        <v>3.9059999999999997E-2</v>
      </c>
      <c r="C9">
        <v>2.2970000000000001E-2</v>
      </c>
      <c r="D9">
        <f t="shared" si="0"/>
        <v>1.5430334996209192E-2</v>
      </c>
    </row>
    <row r="10" spans="1:4">
      <c r="A10">
        <v>4100</v>
      </c>
      <c r="B10">
        <v>3.9449999999999999E-2</v>
      </c>
      <c r="C10">
        <v>2.3029999999999998E-2</v>
      </c>
      <c r="D10">
        <f t="shared" si="0"/>
        <v>1.5617376188860606E-2</v>
      </c>
    </row>
    <row r="11" spans="1:4">
      <c r="A11">
        <v>4000</v>
      </c>
      <c r="B11">
        <v>3.986E-2</v>
      </c>
      <c r="C11">
        <v>2.3230000000000001E-2</v>
      </c>
      <c r="D11">
        <f t="shared" si="0"/>
        <v>1.5811388300841896E-2</v>
      </c>
    </row>
    <row r="12" spans="1:4">
      <c r="A12">
        <v>3900</v>
      </c>
      <c r="B12">
        <v>4.0149999999999998E-2</v>
      </c>
      <c r="C12">
        <v>2.3550000000000001E-2</v>
      </c>
      <c r="D12">
        <f t="shared" si="0"/>
        <v>1.6012815380508715E-2</v>
      </c>
    </row>
    <row r="13" spans="1:4">
      <c r="A13">
        <v>3800</v>
      </c>
      <c r="B13">
        <v>4.0550000000000003E-2</v>
      </c>
      <c r="C13">
        <v>2.3740000000000001E-2</v>
      </c>
      <c r="D13">
        <f t="shared" si="0"/>
        <v>1.6222142113076255E-2</v>
      </c>
    </row>
    <row r="14" spans="1:4">
      <c r="A14">
        <v>3700</v>
      </c>
      <c r="B14">
        <v>4.0919999999999998E-2</v>
      </c>
      <c r="C14">
        <v>2.4170000000000001E-2</v>
      </c>
      <c r="D14">
        <f t="shared" si="0"/>
        <v>1.6439898730535727E-2</v>
      </c>
    </row>
    <row r="15" spans="1:4">
      <c r="A15">
        <v>3600</v>
      </c>
      <c r="B15">
        <v>4.1189999999999997E-2</v>
      </c>
      <c r="C15">
        <v>2.4410000000000001E-2</v>
      </c>
      <c r="D15">
        <f t="shared" si="0"/>
        <v>1.6666666666666666E-2</v>
      </c>
    </row>
    <row r="16" spans="1:4">
      <c r="A16">
        <v>3400</v>
      </c>
      <c r="B16">
        <v>4.1869999999999997E-2</v>
      </c>
      <c r="C16">
        <v>2.478E-2</v>
      </c>
      <c r="D16">
        <f t="shared" si="0"/>
        <v>1.7149858514250885E-2</v>
      </c>
    </row>
    <row r="17" spans="1:4">
      <c r="A17">
        <v>3200</v>
      </c>
      <c r="B17">
        <v>4.2229999999999997E-2</v>
      </c>
      <c r="C17">
        <v>2.504E-2</v>
      </c>
      <c r="D17">
        <f t="shared" si="0"/>
        <v>1.7677669529663688E-2</v>
      </c>
    </row>
    <row r="19" spans="1:4">
      <c r="A19" s="1" t="s">
        <v>7</v>
      </c>
    </row>
    <row r="20" spans="1:4">
      <c r="B20" t="s">
        <v>5</v>
      </c>
      <c r="C20" t="s">
        <v>6</v>
      </c>
    </row>
    <row r="21" spans="1:4">
      <c r="A21" t="s">
        <v>3</v>
      </c>
      <c r="B21">
        <f>INDEX(LINEST(D2:D17,C2:C17,1,1),1,1)</f>
        <v>0.6784461784626068</v>
      </c>
      <c r="C21">
        <f>INDEX(LINEST(D2:D17,C2:C17,1,1),2.1)</f>
        <v>6.2258144292532784E-2</v>
      </c>
    </row>
    <row r="22" spans="1:4">
      <c r="A22" t="s">
        <v>4</v>
      </c>
      <c r="B22">
        <f>INDEX(LINEST(D2:D17,C2:C17,1,1),1,2)</f>
        <v>8.2569551107393446E-5</v>
      </c>
      <c r="C22">
        <f>INDEX(LINEST(D2:D17,C2:C17,1,1),2,2)</f>
        <v>1.4304979923509904E-3</v>
      </c>
    </row>
    <row r="24" spans="1:4">
      <c r="A24" s="1" t="s">
        <v>9</v>
      </c>
    </row>
    <row r="25" spans="1:4">
      <c r="B25" t="s">
        <v>5</v>
      </c>
      <c r="C25" t="s">
        <v>6</v>
      </c>
    </row>
    <row r="26" spans="1:4">
      <c r="A26" t="s">
        <v>3</v>
      </c>
      <c r="B26">
        <f>INDEX(LINEST(D2:D17,B2:B17,1,1),1,1)</f>
        <v>0.57679296798016833</v>
      </c>
      <c r="C26">
        <f>INDEX(LINEST(D2:D17,B2:B17,1,1),2,1)</f>
        <v>1.9408421901656824E-2</v>
      </c>
    </row>
    <row r="27" spans="1:4">
      <c r="A27" t="s">
        <v>4</v>
      </c>
      <c r="B27">
        <f>INDEX(LINEST(D2:D17,B2:B17,1,1),1,2)</f>
        <v>-7.0401176698566027E-3</v>
      </c>
      <c r="C27">
        <f>INDEX(LINEST(D2:D17,B2:B17,1,1),2,2)</f>
        <v>7.6398795292468246E-4</v>
      </c>
    </row>
    <row r="29" spans="1:4">
      <c r="A29" s="1" t="s">
        <v>8</v>
      </c>
    </row>
    <row r="30" spans="1:4">
      <c r="B30" t="s">
        <v>5</v>
      </c>
      <c r="C30" t="s">
        <v>6</v>
      </c>
    </row>
    <row r="31" spans="1:4">
      <c r="A31" t="s">
        <v>3</v>
      </c>
      <c r="B31">
        <f>INDEX(LINEST(D2:D17,C2:C17,0,1),1,1)</f>
        <v>0.68203361182959621</v>
      </c>
      <c r="C31">
        <f>INDEX(LINEST(D2:D17,C2:C17,0,1),2.1)</f>
        <v>3.5204212093337349E-3</v>
      </c>
    </row>
    <row r="32" spans="1:4">
      <c r="A32" t="s">
        <v>4</v>
      </c>
      <c r="B32">
        <f>INDEX(LINEST(D2:D17,C2:C17,0,1),1,2)</f>
        <v>0</v>
      </c>
      <c r="C32" t="e">
        <f>INDEX(LINEST(D2:D17,C2:C17,0,1),2,2)</f>
        <v>#N/A</v>
      </c>
    </row>
    <row r="34" spans="1:3">
      <c r="A34" s="1" t="s">
        <v>10</v>
      </c>
    </row>
    <row r="35" spans="1:3">
      <c r="B35" t="s">
        <v>5</v>
      </c>
      <c r="C35" t="s">
        <v>6</v>
      </c>
    </row>
    <row r="36" spans="1:3">
      <c r="A36" t="s">
        <v>3</v>
      </c>
      <c r="B36">
        <f>INDEX(LINEST(D2:D17,B2:B17,0,1),1,1)</f>
        <v>0.39810410338093316</v>
      </c>
      <c r="C36">
        <f>INDEX(LINEST(D2:D17,B2:B17,0,1),2,1)</f>
        <v>2.10077935971468E-3</v>
      </c>
    </row>
    <row r="37" spans="1:3">
      <c r="A37" t="s">
        <v>4</v>
      </c>
      <c r="B37">
        <f>INDEX(LINEST(D2:D17,B2:B17,0,1),1,2)</f>
        <v>0</v>
      </c>
      <c r="C37" t="e">
        <f>INDEX(LINEST(D2:D17,B2:B17,0,1),2,2)</f>
        <v>#N/A</v>
      </c>
    </row>
  </sheetData>
  <phoneticPr fontId="1" type="noConversion"/>
  <pageMargins left="0.75" right="0.75" top="1" bottom="1" header="0.5" footer="0.5"/>
  <pageSetup orientation="portrait" horizontalDpi="4294967292" vertic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Johnson</dc:creator>
  <cp:lastModifiedBy>its22</cp:lastModifiedBy>
  <dcterms:created xsi:type="dcterms:W3CDTF">2008-10-17T05:32:18Z</dcterms:created>
  <dcterms:modified xsi:type="dcterms:W3CDTF">2008-10-29T19:48:07Z</dcterms:modified>
</cp:coreProperties>
</file>