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" windowWidth="20895" windowHeight="101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3" i="1" a="1"/>
  <c r="B13" s="1"/>
  <c r="H3"/>
  <c r="H4"/>
  <c r="H5"/>
  <c r="H6"/>
  <c r="H7"/>
  <c r="H8"/>
  <c r="H9"/>
  <c r="H10"/>
  <c r="H11"/>
  <c r="H2"/>
  <c r="E25"/>
  <c r="E26"/>
  <c r="E27"/>
  <c r="E28"/>
  <c r="E29"/>
  <c r="E30"/>
  <c r="E31"/>
  <c r="E24"/>
  <c r="D25"/>
  <c r="F25" s="1"/>
  <c r="D26"/>
  <c r="F26" s="1"/>
  <c r="D27"/>
  <c r="F27" s="1"/>
  <c r="D28"/>
  <c r="F28" s="1"/>
  <c r="D29"/>
  <c r="F29" s="1"/>
  <c r="D30"/>
  <c r="F30" s="1"/>
  <c r="D31"/>
  <c r="F31" s="1"/>
  <c r="D24"/>
  <c r="F24" s="1"/>
  <c r="H24" s="1" a="1"/>
  <c r="H24" s="1"/>
  <c r="F3"/>
  <c r="G3" s="1"/>
  <c r="I3" s="1"/>
  <c r="F4"/>
  <c r="G4" s="1"/>
  <c r="I4" s="1"/>
  <c r="F5"/>
  <c r="G5" s="1"/>
  <c r="I5" s="1"/>
  <c r="F6"/>
  <c r="G6" s="1"/>
  <c r="I6" s="1"/>
  <c r="F7"/>
  <c r="G7" s="1"/>
  <c r="I7" s="1"/>
  <c r="F8"/>
  <c r="G8" s="1"/>
  <c r="I8" s="1"/>
  <c r="F9"/>
  <c r="G9" s="1"/>
  <c r="I9" s="1"/>
  <c r="F10"/>
  <c r="G10" s="1"/>
  <c r="I10" s="1"/>
  <c r="F11"/>
  <c r="G11" s="1"/>
  <c r="I11" s="1"/>
  <c r="F2"/>
  <c r="G2" s="1"/>
  <c r="I2" s="1"/>
  <c r="C17" l="1"/>
  <c r="C16"/>
  <c r="C15"/>
  <c r="C14"/>
  <c r="C13"/>
  <c r="B17"/>
  <c r="B16"/>
  <c r="B15"/>
  <c r="B14"/>
  <c r="I28"/>
  <c r="I27"/>
  <c r="I26"/>
  <c r="I25"/>
  <c r="I24"/>
  <c r="H28"/>
  <c r="H27"/>
  <c r="H26"/>
  <c r="H25"/>
</calcChain>
</file>

<file path=xl/sharedStrings.xml><?xml version="1.0" encoding="utf-8"?>
<sst xmlns="http://schemas.openxmlformats.org/spreadsheetml/2006/main" count="21" uniqueCount="19">
  <si>
    <t>Medium Coil</t>
  </si>
  <si>
    <t>Res Freq(Mhz)</t>
  </si>
  <si>
    <t>Current (A)</t>
  </si>
  <si>
    <t>Current (A) trial 1</t>
  </si>
  <si>
    <t>Current (A) trial 2</t>
  </si>
  <si>
    <t>Current (A) trial 3</t>
  </si>
  <si>
    <t>Avg Current (A)</t>
  </si>
  <si>
    <t>B (calculated)</t>
  </si>
  <si>
    <t>large coil</t>
  </si>
  <si>
    <t>B(calculated)</t>
  </si>
  <si>
    <t>h*freq</t>
  </si>
  <si>
    <t>mu sub b *B</t>
  </si>
  <si>
    <t>slope = gsubs</t>
  </si>
  <si>
    <t>+/- error'</t>
  </si>
  <si>
    <t>slope = g subs</t>
  </si>
  <si>
    <t>Linest data for large coil</t>
  </si>
  <si>
    <t>linest data for small coil</t>
  </si>
  <si>
    <t>h*freq (*1E+26)</t>
  </si>
  <si>
    <t>mu sub b * B (*1E+26)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</si>
</sst>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0" fillId="0" borderId="0" xfId="0" quotePrefix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Medium</a:t>
            </a:r>
            <a:r>
              <a:rPr lang="en-US" baseline="0"/>
              <a:t>  Coil g sub s 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9.9835520559930002E-2"/>
          <c:y val="6.5289442986293383E-2"/>
          <c:w val="0.68949781277340327"/>
          <c:h val="0.79822506561679785"/>
        </c:manualLayout>
      </c:layout>
      <c:scatterChart>
        <c:scatterStyle val="lineMarker"/>
        <c:ser>
          <c:idx val="0"/>
          <c:order val="0"/>
          <c:xVal>
            <c:numRef>
              <c:f>Sheet1!$H$2:$H$11</c:f>
              <c:numCache>
                <c:formatCode>General</c:formatCode>
                <c:ptCount val="10"/>
                <c:pt idx="0">
                  <c:v>1.6573783888400002</c:v>
                </c:pt>
                <c:pt idx="1">
                  <c:v>1.9880191820399999</c:v>
                </c:pt>
                <c:pt idx="2">
                  <c:v>2.3204490136000002</c:v>
                </c:pt>
                <c:pt idx="3">
                  <c:v>2.6531438878800002</c:v>
                </c:pt>
                <c:pt idx="4">
                  <c:v>2.9876940612</c:v>
                </c:pt>
                <c:pt idx="5">
                  <c:v>3.3337735928400001</c:v>
                </c:pt>
                <c:pt idx="6">
                  <c:v>3.6504333825600002</c:v>
                </c:pt>
                <c:pt idx="7">
                  <c:v>3.9786887912800006</c:v>
                </c:pt>
                <c:pt idx="8">
                  <c:v>4.3082031529200009</c:v>
                </c:pt>
                <c:pt idx="9">
                  <c:v>4.6389102068000003</c:v>
                </c:pt>
              </c:numCache>
            </c:numRef>
          </c:xVal>
          <c:yVal>
            <c:numRef>
              <c:f>Sheet1!$I$2:$I$11</c:f>
              <c:numCache>
                <c:formatCode>General</c:formatCode>
                <c:ptCount val="10"/>
                <c:pt idx="0">
                  <c:v>0.90484424340064484</c:v>
                </c:pt>
                <c:pt idx="1">
                  <c:v>1.0885789915147497</c:v>
                </c:pt>
                <c:pt idx="2">
                  <c:v>1.2782406669873738</c:v>
                </c:pt>
                <c:pt idx="3">
                  <c:v>1.4382677056674003</c:v>
                </c:pt>
                <c:pt idx="4">
                  <c:v>1.6457101632155835</c:v>
                </c:pt>
                <c:pt idx="5">
                  <c:v>1.7820294924615319</c:v>
                </c:pt>
                <c:pt idx="6">
                  <c:v>1.9842035701354752</c:v>
                </c:pt>
                <c:pt idx="7">
                  <c:v>2.1745237930923795</c:v>
                </c:pt>
                <c:pt idx="8">
                  <c:v>2.3233555245396471</c:v>
                </c:pt>
                <c:pt idx="9">
                  <c:v>2.4972120603895527</c:v>
                </c:pt>
              </c:numCache>
            </c:numRef>
          </c:yVal>
        </c:ser>
        <c:axId val="126341888"/>
        <c:axId val="126343424"/>
      </c:scatterChart>
      <c:valAx>
        <c:axId val="1263418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mu sub b * B</a:t>
                </a:r>
              </a:p>
            </c:rich>
          </c:tx>
          <c:layout/>
        </c:title>
        <c:numFmt formatCode="General" sourceLinked="1"/>
        <c:tickLblPos val="nextTo"/>
        <c:crossAx val="126343424"/>
        <c:crosses val="autoZero"/>
        <c:crossBetween val="midCat"/>
      </c:valAx>
      <c:valAx>
        <c:axId val="12634342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h * freq</a:t>
                </a:r>
              </a:p>
            </c:rich>
          </c:tx>
          <c:layout/>
        </c:title>
        <c:numFmt formatCode="General" sourceLinked="1"/>
        <c:tickLblPos val="nextTo"/>
        <c:crossAx val="12634188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4"/>
  <c:chart>
    <c:title>
      <c:tx>
        <c:rich>
          <a:bodyPr/>
          <a:lstStyle/>
          <a:p>
            <a:pPr>
              <a:defRPr/>
            </a:pPr>
            <a:r>
              <a:rPr lang="en-US"/>
              <a:t>Large Coil</a:t>
            </a:r>
            <a:r>
              <a:rPr lang="en-US" baseline="0"/>
              <a:t> g sub s</a:t>
            </a:r>
            <a:endParaRPr lang="en-US"/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7226618547681541"/>
          <c:y val="7.4548702245552628E-2"/>
          <c:w val="0.60930314960629917"/>
          <c:h val="0.79822506561679785"/>
        </c:manualLayout>
      </c:layout>
      <c:scatterChart>
        <c:scatterStyle val="lineMarker"/>
        <c:ser>
          <c:idx val="0"/>
          <c:order val="0"/>
          <c:xVal>
            <c:numRef>
              <c:f>Sheet1!$E$24:$E$31</c:f>
              <c:numCache>
                <c:formatCode>General</c:formatCode>
                <c:ptCount val="8"/>
                <c:pt idx="0">
                  <c:v>1.3186537926799999</c:v>
                </c:pt>
                <c:pt idx="1">
                  <c:v>1.39584748488</c:v>
                </c:pt>
                <c:pt idx="2">
                  <c:v>1.5294952764400001</c:v>
                </c:pt>
                <c:pt idx="3">
                  <c:v>1.6609564655600002</c:v>
                </c:pt>
                <c:pt idx="4">
                  <c:v>1.7895684454399998</c:v>
                </c:pt>
                <c:pt idx="5">
                  <c:v>1.9896094383600003</c:v>
                </c:pt>
                <c:pt idx="6">
                  <c:v>2.1236547940000001</c:v>
                </c:pt>
                <c:pt idx="7">
                  <c:v>2.2553810258399998</c:v>
                </c:pt>
              </c:numCache>
            </c:numRef>
          </c:xVal>
          <c:yVal>
            <c:numRef>
              <c:f>Sheet1!$F$24:$F$31</c:f>
              <c:numCache>
                <c:formatCode>0.00E+00</c:formatCode>
                <c:ptCount val="8"/>
                <c:pt idx="0">
                  <c:v>0.73296335000357904</c:v>
                </c:pt>
                <c:pt idx="1">
                  <c:v>0.78630569623025459</c:v>
                </c:pt>
                <c:pt idx="2">
                  <c:v>0.83964804245693014</c:v>
                </c:pt>
                <c:pt idx="3">
                  <c:v>0.93052759528756257</c:v>
                </c:pt>
                <c:pt idx="4">
                  <c:v>0.98189429906139836</c:v>
                </c:pt>
                <c:pt idx="5">
                  <c:v>1.0905546339675893</c:v>
                </c:pt>
                <c:pt idx="6">
                  <c:v>1.1774829018925421</c:v>
                </c:pt>
                <c:pt idx="7">
                  <c:v>1.2308252481192177</c:v>
                </c:pt>
              </c:numCache>
            </c:numRef>
          </c:yVal>
        </c:ser>
        <c:axId val="126240256"/>
        <c:axId val="126241792"/>
      </c:scatterChart>
      <c:valAx>
        <c:axId val="1262402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l-GR"/>
                  <a:t>μ </a:t>
                </a:r>
                <a:r>
                  <a:rPr lang="en-US"/>
                  <a:t>sub b</a:t>
                </a:r>
                <a:r>
                  <a:rPr lang="en-US" baseline="0"/>
                  <a:t> * B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26241792"/>
        <c:crosses val="autoZero"/>
        <c:crossBetween val="midCat"/>
      </c:valAx>
      <c:valAx>
        <c:axId val="1262417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h</a:t>
                </a:r>
                <a:r>
                  <a:rPr lang="en-US" baseline="0"/>
                  <a:t> * freq</a:t>
                </a:r>
                <a:endParaRPr lang="en-US"/>
              </a:p>
            </c:rich>
          </c:tx>
          <c:layout/>
        </c:title>
        <c:numFmt formatCode="0.00E+00" sourceLinked="1"/>
        <c:tickLblPos val="nextTo"/>
        <c:crossAx val="12624025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361950</xdr:colOff>
      <xdr:row>1</xdr:row>
      <xdr:rowOff>123825</xdr:rowOff>
    </xdr:from>
    <xdr:to>
      <xdr:col>16</xdr:col>
      <xdr:colOff>247650</xdr:colOff>
      <xdr:row>16</xdr:row>
      <xdr:rowOff>9525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600075</xdr:colOff>
      <xdr:row>22</xdr:row>
      <xdr:rowOff>152400</xdr:rowOff>
    </xdr:from>
    <xdr:to>
      <xdr:col>16</xdr:col>
      <xdr:colOff>485775</xdr:colOff>
      <xdr:row>37</xdr:row>
      <xdr:rowOff>38100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114300</xdr:colOff>
      <xdr:row>33</xdr:row>
      <xdr:rowOff>180974</xdr:rowOff>
    </xdr:from>
    <xdr:to>
      <xdr:col>8</xdr:col>
      <xdr:colOff>247650</xdr:colOff>
      <xdr:row>41</xdr:row>
      <xdr:rowOff>38099</xdr:rowOff>
    </xdr:to>
    <xdr:sp macro="" textlink="">
      <xdr:nvSpPr>
        <xdr:cNvPr id="6" name="TextBox 5"/>
        <xdr:cNvSpPr txBox="1"/>
      </xdr:nvSpPr>
      <xdr:spPr>
        <a:xfrm>
          <a:off x="3124200" y="6467474"/>
          <a:ext cx="5581650" cy="1381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2 changes</a:t>
          </a:r>
          <a:r>
            <a:rPr lang="en-US" sz="1100" baseline="0"/>
            <a:t> to data interpretation from the lab manual, when it shows the calculation for the energy splitting  the lab manual uses B/2 for  that calculation instead of B.  When I used the lab manuals equation which had B by itself I was off by a factor of approximately 2, so I put in a 1/2 factor in the calculation of B.  Second, the Linest function could not deal with  h* freq and mu sub b * B in their raw form, it returned a slope of zero.  I multiplied the data by 1e26 to give  excel some range to work with.   Even though it would calculate the graph the data interpretation function was not returning reasonable values.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4"/>
  <sheetViews>
    <sheetView tabSelected="1" topLeftCell="D15" workbookViewId="0">
      <selection activeCell="I14" sqref="I14"/>
    </sheetView>
  </sheetViews>
  <sheetFormatPr defaultRowHeight="15"/>
  <cols>
    <col min="1" max="1" width="13.5703125" customWidth="1"/>
    <col min="2" max="2" width="14.28515625" customWidth="1"/>
    <col min="3" max="3" width="17.28515625" customWidth="1"/>
    <col min="4" max="4" width="17" customWidth="1"/>
    <col min="5" max="5" width="17.140625" customWidth="1"/>
    <col min="6" max="6" width="18.140625" customWidth="1"/>
    <col min="7" max="7" width="17.42578125" customWidth="1"/>
    <col min="8" max="8" width="15" customWidth="1"/>
    <col min="9" max="9" width="20" customWidth="1"/>
    <col min="10" max="10" width="15.42578125" customWidth="1"/>
  </cols>
  <sheetData>
    <row r="1" spans="1:9">
      <c r="A1" t="s">
        <v>0</v>
      </c>
      <c r="B1" t="s">
        <v>1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17</v>
      </c>
      <c r="I1" t="s">
        <v>18</v>
      </c>
    </row>
    <row r="2" spans="1:9">
      <c r="B2">
        <v>25.013000000000002</v>
      </c>
      <c r="C2">
        <v>0.46100000000000002</v>
      </c>
      <c r="D2">
        <v>0.46100000000000002</v>
      </c>
      <c r="E2">
        <v>0.45200000000000001</v>
      </c>
      <c r="F2">
        <f>AVERAGE(C2:E2)</f>
        <v>0.45800000000000002</v>
      </c>
      <c r="G2">
        <f>(4/5)^(3/2)*0.000001256*320*F2*1/(0.0675*2)</f>
        <v>9.7567754006436887E-4</v>
      </c>
      <c r="H2">
        <f>6.626068E-34*B2*1000000*1E+26</f>
        <v>1.6573783888400002</v>
      </c>
      <c r="I2">
        <f>9.27400915E-24*G2*1E+26</f>
        <v>0.90484424340064484</v>
      </c>
    </row>
    <row r="3" spans="1:9">
      <c r="B3">
        <v>30.003</v>
      </c>
      <c r="C3">
        <v>0.54200000000000004</v>
      </c>
      <c r="D3">
        <v>0.56000000000000005</v>
      </c>
      <c r="E3">
        <v>0.55100000000000005</v>
      </c>
      <c r="F3">
        <f t="shared" ref="F3:F11" si="0">AVERAGE(C3:E3)</f>
        <v>0.55100000000000005</v>
      </c>
      <c r="G3">
        <f t="shared" ref="G3:G11" si="1">(4/5)^(3/2)*0.000001256*320*F3*1/(0.0675*2)</f>
        <v>1.1737954685053871E-3</v>
      </c>
      <c r="H3">
        <f t="shared" ref="H3:H11" si="2">6.626068E-34*B3*1000000*1E+26</f>
        <v>1.9880191820399999</v>
      </c>
      <c r="I3">
        <f t="shared" ref="I3:I11" si="3">9.27400915E-24*G3*1E+26</f>
        <v>1.0885789915147497</v>
      </c>
    </row>
    <row r="4" spans="1:9">
      <c r="B4">
        <v>35.020000000000003</v>
      </c>
      <c r="C4">
        <v>0.64100000000000001</v>
      </c>
      <c r="D4">
        <v>0.65900000000000003</v>
      </c>
      <c r="E4">
        <v>0.64100000000000001</v>
      </c>
      <c r="F4">
        <f t="shared" si="0"/>
        <v>0.64700000000000002</v>
      </c>
      <c r="G4">
        <f t="shared" si="1"/>
        <v>1.3783042978638572E-3</v>
      </c>
      <c r="H4">
        <f t="shared" si="2"/>
        <v>2.3204490136000002</v>
      </c>
      <c r="I4">
        <f t="shared" si="3"/>
        <v>1.2782406669873738</v>
      </c>
    </row>
    <row r="5" spans="1:9">
      <c r="B5">
        <v>40.040999999999997</v>
      </c>
      <c r="C5">
        <v>0.73099999999999998</v>
      </c>
      <c r="D5">
        <v>0.72199999999999998</v>
      </c>
      <c r="E5">
        <v>0.73099999999999998</v>
      </c>
      <c r="F5">
        <f t="shared" si="0"/>
        <v>0.72799999999999987</v>
      </c>
      <c r="G5">
        <f t="shared" si="1"/>
        <v>1.5508586226350663E-3</v>
      </c>
      <c r="H5">
        <f t="shared" si="2"/>
        <v>2.6531438878800002</v>
      </c>
      <c r="I5">
        <f t="shared" si="3"/>
        <v>1.4382677056674003</v>
      </c>
    </row>
    <row r="6" spans="1:9">
      <c r="B6">
        <v>45.09</v>
      </c>
      <c r="C6">
        <v>0.83899999999999997</v>
      </c>
      <c r="D6">
        <v>0.83</v>
      </c>
      <c r="E6">
        <v>0.83</v>
      </c>
      <c r="F6">
        <f t="shared" si="0"/>
        <v>0.83300000000000007</v>
      </c>
      <c r="G6">
        <f t="shared" si="1"/>
        <v>1.7745401547458936E-3</v>
      </c>
      <c r="H6">
        <f t="shared" si="2"/>
        <v>2.9876940612</v>
      </c>
      <c r="I6">
        <f t="shared" si="3"/>
        <v>1.6457101632155835</v>
      </c>
    </row>
    <row r="7" spans="1:9">
      <c r="B7">
        <v>50.313000000000002</v>
      </c>
      <c r="C7">
        <v>0.90200000000000002</v>
      </c>
      <c r="D7">
        <v>0.89300000000000002</v>
      </c>
      <c r="E7">
        <v>0.91100000000000003</v>
      </c>
      <c r="F7">
        <f t="shared" si="0"/>
        <v>0.90200000000000002</v>
      </c>
      <c r="G7">
        <f t="shared" si="1"/>
        <v>1.9215308758472941E-3</v>
      </c>
      <c r="H7">
        <f t="shared" si="2"/>
        <v>3.3337735928400001</v>
      </c>
      <c r="I7">
        <f t="shared" si="3"/>
        <v>1.7820294924615319</v>
      </c>
    </row>
    <row r="8" spans="1:9">
      <c r="B8">
        <v>55.091999999999999</v>
      </c>
      <c r="C8">
        <v>1.002</v>
      </c>
      <c r="D8">
        <v>1.0009999999999999</v>
      </c>
      <c r="E8">
        <v>1.01</v>
      </c>
      <c r="F8">
        <f t="shared" si="0"/>
        <v>1.0043333333333333</v>
      </c>
      <c r="G8">
        <f t="shared" si="1"/>
        <v>2.139531607142608E-3</v>
      </c>
      <c r="H8">
        <f t="shared" si="2"/>
        <v>3.6504333825600002</v>
      </c>
      <c r="I8">
        <f t="shared" si="3"/>
        <v>1.9842035701354752</v>
      </c>
    </row>
    <row r="9" spans="1:9">
      <c r="B9">
        <v>60.045999999999999</v>
      </c>
      <c r="C9">
        <v>1.101</v>
      </c>
      <c r="D9">
        <v>1.1000000000000001</v>
      </c>
      <c r="E9">
        <v>1.101</v>
      </c>
      <c r="F9">
        <f t="shared" si="0"/>
        <v>1.1006666666666667</v>
      </c>
      <c r="G9">
        <f t="shared" si="1"/>
        <v>2.3447505366030177E-3</v>
      </c>
      <c r="H9">
        <f t="shared" si="2"/>
        <v>3.9786887912800006</v>
      </c>
      <c r="I9">
        <f t="shared" si="3"/>
        <v>2.1745237930923795</v>
      </c>
    </row>
    <row r="10" spans="1:9">
      <c r="B10">
        <v>65.019000000000005</v>
      </c>
      <c r="C10">
        <v>1.181</v>
      </c>
      <c r="D10">
        <v>1.1739999999999999</v>
      </c>
      <c r="E10">
        <v>1.173</v>
      </c>
      <c r="F10">
        <f t="shared" si="0"/>
        <v>1.1759999999999999</v>
      </c>
      <c r="G10">
        <f t="shared" si="1"/>
        <v>2.5052331596412615E-3</v>
      </c>
      <c r="H10">
        <f t="shared" si="2"/>
        <v>4.3082031529200009</v>
      </c>
      <c r="I10">
        <f t="shared" si="3"/>
        <v>2.3233555245396471</v>
      </c>
    </row>
    <row r="11" spans="1:9">
      <c r="B11">
        <v>70.010000000000005</v>
      </c>
      <c r="C11">
        <v>1.264</v>
      </c>
      <c r="D11">
        <v>1.264</v>
      </c>
      <c r="E11">
        <v>1.264</v>
      </c>
      <c r="F11">
        <f t="shared" si="0"/>
        <v>1.264</v>
      </c>
      <c r="G11">
        <f t="shared" si="1"/>
        <v>2.6926995865531925E-3</v>
      </c>
      <c r="H11">
        <f t="shared" si="2"/>
        <v>4.6389102068000003</v>
      </c>
      <c r="I11">
        <f t="shared" si="3"/>
        <v>2.4972120603895527</v>
      </c>
    </row>
    <row r="12" spans="1:9">
      <c r="B12" t="s">
        <v>16</v>
      </c>
    </row>
    <row r="13" spans="1:9">
      <c r="A13" t="s">
        <v>12</v>
      </c>
      <c r="B13">
        <f t="array" ref="B13:C17">LINEST(H2:H11,I2:I11,TRUE,TRUE)</f>
        <v>1.8701625756430875</v>
      </c>
      <c r="C13">
        <v>-4.9481595715564097E-2</v>
      </c>
    </row>
    <row r="14" spans="1:9">
      <c r="A14" s="2" t="s">
        <v>13</v>
      </c>
      <c r="B14">
        <v>1.8512991362110452E-2</v>
      </c>
      <c r="C14">
        <v>3.3060034335560928E-2</v>
      </c>
    </row>
    <row r="15" spans="1:9">
      <c r="B15">
        <v>0.99921667113294188</v>
      </c>
      <c r="C15">
        <v>2.9798813899039947E-2</v>
      </c>
    </row>
    <row r="16" spans="1:9">
      <c r="B16">
        <v>10204.824187170476</v>
      </c>
      <c r="C16">
        <v>8</v>
      </c>
    </row>
    <row r="17" spans="1:9">
      <c r="B17">
        <v>9.0615706900061497</v>
      </c>
      <c r="C17">
        <v>7.1037544783169307E-3</v>
      </c>
    </row>
    <row r="22" spans="1:9">
      <c r="A22" t="s">
        <v>8</v>
      </c>
    </row>
    <row r="23" spans="1:9">
      <c r="B23" t="s">
        <v>1</v>
      </c>
      <c r="C23" t="s">
        <v>2</v>
      </c>
      <c r="D23" t="s">
        <v>9</v>
      </c>
      <c r="E23" t="s">
        <v>10</v>
      </c>
      <c r="F23" t="s">
        <v>11</v>
      </c>
      <c r="H23" t="s">
        <v>15</v>
      </c>
    </row>
    <row r="24" spans="1:9">
      <c r="B24">
        <v>19.901</v>
      </c>
      <c r="C24">
        <v>0.371</v>
      </c>
      <c r="D24">
        <f>(4/5)^(3/2)*0.000001256*320*C24*1/(0.0675*2)</f>
        <v>7.9034141345825511E-4</v>
      </c>
      <c r="E24">
        <f>6.626068E-34*B24*1000000*1E+26</f>
        <v>1.3186537926799999</v>
      </c>
      <c r="F24" s="1">
        <f>9.27400915E-24*D24*1E+26</f>
        <v>0.73296335000357904</v>
      </c>
      <c r="G24" t="s">
        <v>14</v>
      </c>
      <c r="H24">
        <f t="array" ref="H24:I28">LINEST(E24:E31,F24:F31,TRUE,TRUE)</f>
        <v>1.8707919608200694</v>
      </c>
      <c r="I24">
        <v>-5.9158034561147765E-2</v>
      </c>
    </row>
    <row r="25" spans="1:9">
      <c r="B25">
        <v>21.065999999999999</v>
      </c>
      <c r="C25">
        <v>0.39800000000000002</v>
      </c>
      <c r="D25">
        <f t="shared" ref="D25:D31" si="4">(4/5)^(3/2)*0.000001256*320*C25*1/(0.0675*2)</f>
        <v>8.4785952171532487E-4</v>
      </c>
      <c r="E25">
        <f t="shared" ref="E25:E31" si="5">6.626068E-34*B25*1000000*1E+26</f>
        <v>1.39584748488</v>
      </c>
      <c r="F25" s="1">
        <f t="shared" ref="F25:F31" si="6">9.27400915E-24*D25*1E+26</f>
        <v>0.78630569623025459</v>
      </c>
      <c r="G25" s="2" t="s">
        <v>13</v>
      </c>
      <c r="H25">
        <v>3.5813473892072838E-2</v>
      </c>
      <c r="I25">
        <v>3.5320386036394806E-2</v>
      </c>
    </row>
    <row r="26" spans="1:9">
      <c r="B26">
        <v>23.082999999999998</v>
      </c>
      <c r="C26">
        <v>0.42499999999999999</v>
      </c>
      <c r="D26">
        <f t="shared" si="4"/>
        <v>9.0537762997239463E-4</v>
      </c>
      <c r="E26">
        <f t="shared" si="5"/>
        <v>1.5294952764400001</v>
      </c>
      <c r="F26" s="1">
        <f t="shared" si="6"/>
        <v>0.83964804245693014</v>
      </c>
      <c r="H26">
        <v>0.99780598665620523</v>
      </c>
      <c r="I26">
        <v>1.7332408776042307E-2</v>
      </c>
    </row>
    <row r="27" spans="1:9">
      <c r="B27">
        <v>25.067</v>
      </c>
      <c r="C27">
        <v>0.47099999999999997</v>
      </c>
      <c r="D27">
        <f t="shared" si="4"/>
        <v>1.003371444039995E-3</v>
      </c>
      <c r="E27">
        <f t="shared" si="5"/>
        <v>1.6609564655600002</v>
      </c>
      <c r="F27" s="1">
        <f t="shared" si="6"/>
        <v>0.93052759528756257</v>
      </c>
      <c r="H27">
        <v>2728.7144523844154</v>
      </c>
      <c r="I27">
        <v>6</v>
      </c>
    </row>
    <row r="28" spans="1:9">
      <c r="B28">
        <v>27.007999999999999</v>
      </c>
      <c r="C28">
        <v>0.497</v>
      </c>
      <c r="D28">
        <f t="shared" si="4"/>
        <v>1.0587592519912474E-3</v>
      </c>
      <c r="E28">
        <f t="shared" si="5"/>
        <v>1.7895684454399998</v>
      </c>
      <c r="F28" s="1">
        <f t="shared" si="6"/>
        <v>0.98189429906139836</v>
      </c>
      <c r="H28">
        <v>0.81973964112815878</v>
      </c>
      <c r="I28">
        <v>1.8024743638789707E-3</v>
      </c>
    </row>
    <row r="29" spans="1:9">
      <c r="B29">
        <v>30.027000000000001</v>
      </c>
      <c r="C29">
        <v>0.55200000000000005</v>
      </c>
      <c r="D29">
        <f t="shared" si="4"/>
        <v>1.1759257688112043E-3</v>
      </c>
      <c r="E29">
        <f t="shared" si="5"/>
        <v>1.9896094383600003</v>
      </c>
      <c r="F29" s="1">
        <f t="shared" si="6"/>
        <v>1.0905546339675893</v>
      </c>
    </row>
    <row r="30" spans="1:9">
      <c r="B30">
        <v>32.049999999999997</v>
      </c>
      <c r="C30">
        <v>0.59599999999999997</v>
      </c>
      <c r="D30">
        <f t="shared" si="4"/>
        <v>1.2696589822671698E-3</v>
      </c>
      <c r="E30">
        <f t="shared" si="5"/>
        <v>2.1236547940000001</v>
      </c>
      <c r="F30" s="1">
        <f t="shared" si="6"/>
        <v>1.1774829018925421</v>
      </c>
    </row>
    <row r="31" spans="1:9">
      <c r="B31">
        <v>34.037999999999997</v>
      </c>
      <c r="C31">
        <v>0.623</v>
      </c>
      <c r="D31">
        <f t="shared" si="4"/>
        <v>1.3271770905242397E-3</v>
      </c>
      <c r="E31">
        <f t="shared" si="5"/>
        <v>2.2553810258399998</v>
      </c>
      <c r="F31" s="1">
        <f t="shared" si="6"/>
        <v>1.2308252481192177</v>
      </c>
    </row>
    <row r="34" spans="4:4">
      <c r="D34" s="3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Intel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dkohara</dc:creator>
  <cp:lastModifiedBy>dkohara</cp:lastModifiedBy>
  <dcterms:created xsi:type="dcterms:W3CDTF">2009-10-13T02:49:17Z</dcterms:created>
  <dcterms:modified xsi:type="dcterms:W3CDTF">2009-10-14T20:16:01Z</dcterms:modified>
</cp:coreProperties>
</file>