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21075" windowHeight="1054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22" i="1"/>
  <c r="B21"/>
  <c r="B23" s="1"/>
  <c r="B5"/>
  <c r="B6"/>
  <c r="B31"/>
  <c r="B29"/>
  <c r="B26"/>
  <c r="B15"/>
  <c r="B13"/>
  <c r="B10"/>
  <c r="B7" l="1"/>
  <c r="B32"/>
  <c r="B33" s="1"/>
  <c r="B16"/>
  <c r="B17" s="1"/>
</calcChain>
</file>

<file path=xl/sharedStrings.xml><?xml version="1.0" encoding="utf-8"?>
<sst xmlns="http://schemas.openxmlformats.org/spreadsheetml/2006/main" count="36" uniqueCount="24">
  <si>
    <t>B16 (1x10^5)</t>
  </si>
  <si>
    <t>cells/sq</t>
  </si>
  <si>
    <t>dilution</t>
  </si>
  <si>
    <t>c1 (cells/ml)</t>
  </si>
  <si>
    <t>cells/mouse</t>
  </si>
  <si>
    <t>c2 (cells/ml)</t>
  </si>
  <si>
    <t># mice</t>
  </si>
  <si>
    <t>v2 (+25%, ml)</t>
  </si>
  <si>
    <t>v1 (ml)</t>
  </si>
  <si>
    <t>PBS to add (ml)</t>
  </si>
  <si>
    <t>cells/well</t>
  </si>
  <si>
    <t>vol delivered (ml)</t>
  </si>
  <si>
    <t># wells</t>
  </si>
  <si>
    <t>Live cells</t>
  </si>
  <si>
    <t>Dead cells</t>
  </si>
  <si>
    <t>Viability (%)</t>
  </si>
  <si>
    <t>FOR INJECTION</t>
  </si>
  <si>
    <t>Remember to always count your cells in duplicate (take 2 aliquots)</t>
  </si>
  <si>
    <t>Sum your live cells here (per square)</t>
  </si>
  <si>
    <t>Sum your dead cells here (per square)</t>
  </si>
  <si>
    <t>I usually do 5-fold dilution (10 ul cells + 10 ul trypan blue + 30 ul PBS)</t>
  </si>
  <si>
    <t>So take 0.0042 ml of your stock, add 2.4958 ml of PBS and this will be good to</t>
  </si>
  <si>
    <t>deliver 0.1 ml at 10000 cells/ml (1000 cells/100 ul)</t>
  </si>
  <si>
    <t>FOR CELL SEEDING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</si>
</sst>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#,##0.0000"/>
  </numFmts>
  <fonts count="4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1" fillId="0" borderId="0" xfId="0" applyNumberFormat="1" applyFont="1"/>
    <xf numFmtId="164" fontId="1" fillId="0" borderId="1" xfId="0" applyNumberFormat="1" applyFont="1" applyBorder="1"/>
    <xf numFmtId="164" fontId="1" fillId="0" borderId="2" xfId="0" applyNumberFormat="1" applyFont="1" applyBorder="1"/>
    <xf numFmtId="164" fontId="1" fillId="0" borderId="3" xfId="0" applyNumberFormat="1" applyFont="1" applyBorder="1"/>
    <xf numFmtId="164" fontId="1" fillId="0" borderId="4" xfId="0" applyNumberFormat="1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5" fontId="1" fillId="0" borderId="4" xfId="0" applyNumberFormat="1" applyFont="1" applyBorder="1"/>
    <xf numFmtId="165" fontId="1" fillId="0" borderId="6" xfId="0" applyNumberFormat="1" applyFont="1" applyBorder="1"/>
    <xf numFmtId="164" fontId="1" fillId="0" borderId="7" xfId="0" applyNumberFormat="1" applyFont="1" applyBorder="1"/>
    <xf numFmtId="164" fontId="1" fillId="0" borderId="8" xfId="0" applyNumberFormat="1" applyFont="1" applyBorder="1"/>
    <xf numFmtId="164" fontId="1" fillId="0" borderId="0" xfId="0" applyNumberFormat="1" applyFont="1" applyBorder="1"/>
    <xf numFmtId="165" fontId="1" fillId="0" borderId="0" xfId="0" applyNumberFormat="1" applyFont="1" applyBorder="1"/>
    <xf numFmtId="0" fontId="2" fillId="0" borderId="0" xfId="0" applyFont="1"/>
    <xf numFmtId="164" fontId="3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33"/>
  <sheetViews>
    <sheetView tabSelected="1" workbookViewId="0">
      <selection activeCell="H11" sqref="H11"/>
    </sheetView>
  </sheetViews>
  <sheetFormatPr defaultRowHeight="15"/>
  <cols>
    <col min="1" max="1" width="12.5703125" bestFit="1" customWidth="1"/>
    <col min="2" max="2" width="9.5703125" bestFit="1" customWidth="1"/>
  </cols>
  <sheetData>
    <row r="1" spans="1:3">
      <c r="A1" t="s">
        <v>17</v>
      </c>
    </row>
    <row r="3" spans="1:3" ht="18.75">
      <c r="A3" s="14" t="s">
        <v>23</v>
      </c>
    </row>
    <row r="4" spans="1:3" ht="15.75" thickBot="1">
      <c r="A4" s="1"/>
      <c r="B4" s="1" t="s">
        <v>0</v>
      </c>
    </row>
    <row r="5" spans="1:3">
      <c r="A5" s="2" t="s">
        <v>13</v>
      </c>
      <c r="B5" s="3">
        <f>120+134</f>
        <v>254</v>
      </c>
      <c r="C5" t="s">
        <v>18</v>
      </c>
    </row>
    <row r="6" spans="1:3">
      <c r="A6" s="10" t="s">
        <v>14</v>
      </c>
      <c r="B6" s="11">
        <f>5+16</f>
        <v>21</v>
      </c>
      <c r="C6" t="s">
        <v>19</v>
      </c>
    </row>
    <row r="7" spans="1:3">
      <c r="A7" s="10" t="s">
        <v>15</v>
      </c>
      <c r="B7" s="11">
        <f>B5/(B5+B6)*100</f>
        <v>92.36363636363636</v>
      </c>
    </row>
    <row r="8" spans="1:3">
      <c r="A8" s="4" t="s">
        <v>1</v>
      </c>
      <c r="B8" s="5">
        <v>120</v>
      </c>
    </row>
    <row r="9" spans="1:3">
      <c r="A9" s="4" t="s">
        <v>2</v>
      </c>
      <c r="B9" s="5">
        <v>5</v>
      </c>
      <c r="C9" t="s">
        <v>20</v>
      </c>
    </row>
    <row r="10" spans="1:3" ht="15.75" thickBot="1">
      <c r="A10" s="6" t="s">
        <v>3</v>
      </c>
      <c r="B10" s="7">
        <f t="shared" ref="B10" si="0">B8*B9*10000</f>
        <v>6000000</v>
      </c>
    </row>
    <row r="11" spans="1:3">
      <c r="A11" s="2" t="s">
        <v>10</v>
      </c>
      <c r="B11" s="3">
        <v>1000</v>
      </c>
    </row>
    <row r="12" spans="1:3">
      <c r="A12" s="4" t="s">
        <v>11</v>
      </c>
      <c r="B12" s="5">
        <v>0.1</v>
      </c>
    </row>
    <row r="13" spans="1:3">
      <c r="A13" s="4" t="s">
        <v>5</v>
      </c>
      <c r="B13" s="5">
        <f t="shared" ref="B13" si="1">B11/B12</f>
        <v>10000</v>
      </c>
    </row>
    <row r="14" spans="1:3">
      <c r="A14" s="4" t="s">
        <v>12</v>
      </c>
      <c r="B14" s="5">
        <v>20</v>
      </c>
    </row>
    <row r="15" spans="1:3">
      <c r="A15" s="4" t="s">
        <v>7</v>
      </c>
      <c r="B15" s="8">
        <f>B14*B12*1.25</f>
        <v>2.5</v>
      </c>
    </row>
    <row r="16" spans="1:3">
      <c r="A16" s="4" t="s">
        <v>8</v>
      </c>
      <c r="B16" s="8">
        <f>B13*B15/B10</f>
        <v>4.1666666666666666E-3</v>
      </c>
    </row>
    <row r="17" spans="1:3" ht="15.75" thickBot="1">
      <c r="A17" s="6" t="s">
        <v>9</v>
      </c>
      <c r="B17" s="9">
        <f>B15-B16</f>
        <v>2.4958333333333331</v>
      </c>
      <c r="C17" t="s">
        <v>21</v>
      </c>
    </row>
    <row r="18" spans="1:3">
      <c r="A18" s="12"/>
      <c r="B18" s="13"/>
      <c r="C18" t="s">
        <v>22</v>
      </c>
    </row>
    <row r="19" spans="1:3" ht="21">
      <c r="A19" s="15" t="s">
        <v>16</v>
      </c>
    </row>
    <row r="20" spans="1:3" ht="15.75" thickBot="1">
      <c r="A20" s="1"/>
      <c r="B20" s="1" t="s">
        <v>0</v>
      </c>
    </row>
    <row r="21" spans="1:3">
      <c r="A21" s="2" t="s">
        <v>13</v>
      </c>
      <c r="B21" s="3">
        <f>120+134</f>
        <v>254</v>
      </c>
    </row>
    <row r="22" spans="1:3">
      <c r="A22" s="10" t="s">
        <v>14</v>
      </c>
      <c r="B22" s="11">
        <f>5+16</f>
        <v>21</v>
      </c>
    </row>
    <row r="23" spans="1:3">
      <c r="A23" s="10" t="s">
        <v>15</v>
      </c>
      <c r="B23" s="11">
        <f>B21/(B21+B22)*100</f>
        <v>92.36363636363636</v>
      </c>
    </row>
    <row r="24" spans="1:3">
      <c r="A24" s="4" t="s">
        <v>1</v>
      </c>
      <c r="B24" s="5">
        <v>120</v>
      </c>
    </row>
    <row r="25" spans="1:3">
      <c r="A25" s="4" t="s">
        <v>2</v>
      </c>
      <c r="B25" s="5">
        <v>5</v>
      </c>
    </row>
    <row r="26" spans="1:3" ht="15.75" thickBot="1">
      <c r="A26" s="6" t="s">
        <v>3</v>
      </c>
      <c r="B26" s="7">
        <f t="shared" ref="B26" si="2">B24*B25*10000</f>
        <v>6000000</v>
      </c>
    </row>
    <row r="27" spans="1:3">
      <c r="A27" s="2" t="s">
        <v>4</v>
      </c>
      <c r="B27" s="3">
        <v>1000</v>
      </c>
    </row>
    <row r="28" spans="1:3">
      <c r="A28" s="4" t="s">
        <v>11</v>
      </c>
      <c r="B28" s="5">
        <v>0.4</v>
      </c>
    </row>
    <row r="29" spans="1:3">
      <c r="A29" s="4" t="s">
        <v>5</v>
      </c>
      <c r="B29" s="5">
        <f t="shared" ref="B29" si="3">B27/B28</f>
        <v>2500</v>
      </c>
    </row>
    <row r="30" spans="1:3">
      <c r="A30" s="4" t="s">
        <v>6</v>
      </c>
      <c r="B30" s="5">
        <v>5</v>
      </c>
    </row>
    <row r="31" spans="1:3">
      <c r="A31" s="4" t="s">
        <v>7</v>
      </c>
      <c r="B31" s="8">
        <f>B30*B28*1.25</f>
        <v>2.5</v>
      </c>
    </row>
    <row r="32" spans="1:3">
      <c r="A32" s="4" t="s">
        <v>8</v>
      </c>
      <c r="B32" s="8">
        <f>B29*B31/B26</f>
        <v>1.0416666666666667E-3</v>
      </c>
    </row>
    <row r="33" spans="1:2" ht="15.75" thickBot="1">
      <c r="A33" s="6" t="s">
        <v>9</v>
      </c>
      <c r="B33" s="9">
        <f>B31-B32</f>
        <v>2.4989583333333334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Richards</dc:creator>
  <cp:lastModifiedBy>Carl Richards</cp:lastModifiedBy>
  <dcterms:created xsi:type="dcterms:W3CDTF">2013-07-18T20:36:38Z</dcterms:created>
  <dcterms:modified xsi:type="dcterms:W3CDTF">2013-07-22T13:56:01Z</dcterms:modified>
</cp:coreProperties>
</file>